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 2019" sheetId="1" r:id="rId1"/>
  </sheets>
  <calcPr calcId="144525" refMode="R1C1"/>
</workbook>
</file>

<file path=xl/calcChain.xml><?xml version="1.0" encoding="utf-8"?>
<calcChain xmlns="http://schemas.openxmlformats.org/spreadsheetml/2006/main">
  <c r="I33" i="1" l="1"/>
  <c r="H33" i="1"/>
  <c r="G31" i="1"/>
  <c r="F31" i="1"/>
  <c r="E31" i="1"/>
  <c r="D31" i="1"/>
  <c r="C31" i="1"/>
  <c r="H30" i="1"/>
  <c r="I29" i="1"/>
  <c r="H29" i="1"/>
  <c r="J28" i="1"/>
  <c r="K28" i="1" s="1"/>
  <c r="I28" i="1"/>
  <c r="H28" i="1"/>
  <c r="J27" i="1"/>
  <c r="K27" i="1" s="1"/>
  <c r="I27" i="1"/>
  <c r="H27" i="1"/>
  <c r="J26" i="1"/>
  <c r="K26" i="1" s="1"/>
  <c r="K31" i="1" s="1"/>
  <c r="I26" i="1"/>
  <c r="H26" i="1"/>
  <c r="H31" i="1" s="1"/>
  <c r="J25" i="1"/>
  <c r="K25" i="1" s="1"/>
  <c r="H24" i="1"/>
  <c r="G24" i="1"/>
  <c r="F24" i="1"/>
  <c r="E24" i="1"/>
  <c r="D24" i="1"/>
  <c r="C24" i="1"/>
  <c r="K22" i="1"/>
  <c r="J22" i="1"/>
  <c r="I22" i="1"/>
  <c r="I24" i="1" s="1"/>
  <c r="H22" i="1"/>
  <c r="G20" i="1"/>
  <c r="G32" i="1" s="1"/>
  <c r="G36" i="1" s="1"/>
  <c r="F20" i="1"/>
  <c r="E20" i="1"/>
  <c r="E32" i="1" s="1"/>
  <c r="E36" i="1" s="1"/>
  <c r="D20" i="1"/>
  <c r="C20" i="1"/>
  <c r="C32" i="1" s="1"/>
  <c r="C36" i="1" s="1"/>
  <c r="K18" i="1"/>
  <c r="I18" i="1"/>
  <c r="H18" i="1"/>
  <c r="K16" i="1"/>
  <c r="I16" i="1"/>
  <c r="H16" i="1"/>
  <c r="K14" i="1"/>
  <c r="I14" i="1"/>
  <c r="H14" i="1"/>
  <c r="K12" i="1"/>
  <c r="I12" i="1"/>
  <c r="H12" i="1"/>
  <c r="J10" i="1"/>
  <c r="K10" i="1" s="1"/>
  <c r="I10" i="1"/>
  <c r="H10" i="1"/>
  <c r="J8" i="1"/>
  <c r="J20" i="1" s="1"/>
  <c r="I8" i="1"/>
  <c r="H8" i="1"/>
  <c r="K6" i="1"/>
  <c r="I6" i="1"/>
  <c r="I20" i="1" s="1"/>
  <c r="H6" i="1"/>
  <c r="H20" i="1" l="1"/>
  <c r="D32" i="1"/>
  <c r="D36" i="1" s="1"/>
  <c r="F32" i="1"/>
  <c r="F36" i="1" s="1"/>
  <c r="I31" i="1"/>
  <c r="I32" i="1" s="1"/>
  <c r="I36" i="1" s="1"/>
  <c r="H32" i="1"/>
  <c r="H36" i="1" s="1"/>
  <c r="J24" i="1"/>
  <c r="J31" i="1"/>
  <c r="K8" i="1"/>
  <c r="K20" i="1" s="1"/>
  <c r="J32" i="1" l="1"/>
  <c r="J36" i="1" s="1"/>
  <c r="K24" i="1"/>
  <c r="K32" i="1" s="1"/>
  <c r="K36" i="1" s="1"/>
</calcChain>
</file>

<file path=xl/sharedStrings.xml><?xml version="1.0" encoding="utf-8"?>
<sst xmlns="http://schemas.openxmlformats.org/spreadsheetml/2006/main" count="33" uniqueCount="31">
  <si>
    <t>Информация о состоянии лицевого счета  д.№ 7 по ул.Дружбы народов</t>
  </si>
  <si>
    <t>за период 01.01.2019-31.12.2019 (Управление)</t>
  </si>
  <si>
    <t>Наименование</t>
  </si>
  <si>
    <t>денежные средства дома на начало периода (руб)  остаток (+), перерасход (-)</t>
  </si>
  <si>
    <t>Задолженность населения по оплате на нач.периода (руб)</t>
  </si>
  <si>
    <t>начислено за отчетный период (руб)</t>
  </si>
  <si>
    <t>Израсходовано (руб)</t>
  </si>
  <si>
    <t xml:space="preserve">СПРАВОЧНО: оплачено  за отчетный период (руб) остаток (+), перерасход (-) </t>
  </si>
  <si>
    <r>
      <t xml:space="preserve">денежные средства дома на конец периода (руб)  остаток (+), перерасход (-) </t>
    </r>
    <r>
      <rPr>
        <b/>
        <i/>
        <sz val="7"/>
        <color indexed="12"/>
        <rFont val="Arial"/>
        <family val="2"/>
        <charset val="204"/>
      </rPr>
      <t>(гр.2+гр 4-гр.5)</t>
    </r>
  </si>
  <si>
    <r>
      <t xml:space="preserve">Задолженность населения по оплате на конец периода (руб) </t>
    </r>
    <r>
      <rPr>
        <b/>
        <i/>
        <sz val="7"/>
        <color indexed="12"/>
        <rFont val="Arial"/>
        <family val="2"/>
        <charset val="204"/>
      </rPr>
      <t>(гр.3+гр 4-гр.6)</t>
    </r>
  </si>
  <si>
    <t xml:space="preserve">фактические расходы дома (руб) </t>
  </si>
  <si>
    <t>Убытки УК</t>
  </si>
  <si>
    <t>Обслуживаемая площадь  - 3358,5 кв.м.</t>
  </si>
  <si>
    <t>Содержание</t>
  </si>
  <si>
    <t>Ремонт</t>
  </si>
  <si>
    <t>Управление</t>
  </si>
  <si>
    <t>ОДН водоснабж</t>
  </si>
  <si>
    <t>ОДН водоотв</t>
  </si>
  <si>
    <t>ОДН эл/сн</t>
  </si>
  <si>
    <t>Сбор и вывоз ТБО</t>
  </si>
  <si>
    <t>Итого</t>
  </si>
  <si>
    <t>Капитальный ремонт</t>
  </si>
  <si>
    <t xml:space="preserve">Водоснабжение </t>
  </si>
  <si>
    <t>водоотведение</t>
  </si>
  <si>
    <t>Теплоснабжение</t>
  </si>
  <si>
    <t>Обращение с ТКО</t>
  </si>
  <si>
    <t>ВСЕГО по ЖКУ</t>
  </si>
  <si>
    <t>Доходы от использования общего имущества , всего, в т.ч.</t>
  </si>
  <si>
    <t>ООО "ТТК"</t>
  </si>
  <si>
    <t>ОАО "Ростелеком</t>
  </si>
  <si>
    <t>ВСЕГО по дому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</si>
</sst>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FF"/>
      <name val="Arial Cyr"/>
      <charset val="204"/>
    </font>
    <font>
      <b/>
      <sz val="10"/>
      <color rgb="FF0000FF"/>
      <name val="Arial"/>
      <family val="2"/>
      <charset val="204"/>
    </font>
    <font>
      <b/>
      <sz val="7"/>
      <color rgb="FF0000FF"/>
      <name val="Arial"/>
      <family val="2"/>
      <charset val="204"/>
    </font>
    <font>
      <b/>
      <i/>
      <sz val="7"/>
      <color indexed="12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i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10" borderId="32" applyNumberFormat="0" applyAlignment="0" applyProtection="0"/>
    <xf numFmtId="0" fontId="16" fillId="23" borderId="33" applyNumberFormat="0" applyAlignment="0" applyProtection="0"/>
    <xf numFmtId="0" fontId="17" fillId="23" borderId="32" applyNumberFormat="0" applyAlignment="0" applyProtection="0"/>
    <xf numFmtId="44" fontId="1" fillId="0" borderId="0" applyFont="0" applyFill="0" applyBorder="0" applyAlignment="0" applyProtection="0"/>
    <xf numFmtId="0" fontId="18" fillId="0" borderId="34" applyNumberFormat="0" applyFill="0" applyAlignment="0" applyProtection="0"/>
    <xf numFmtId="0" fontId="19" fillId="0" borderId="35" applyNumberFormat="0" applyFill="0" applyAlignment="0" applyProtection="0"/>
    <xf numFmtId="0" fontId="20" fillId="0" borderId="3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37" applyNumberFormat="0" applyFill="0" applyAlignment="0" applyProtection="0"/>
    <xf numFmtId="0" fontId="22" fillId="24" borderId="38" applyNumberFormat="0" applyAlignment="0" applyProtection="0"/>
    <xf numFmtId="0" fontId="23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26" borderId="39" applyNumberFormat="0" applyFont="0" applyAlignment="0" applyProtection="0"/>
    <xf numFmtId="0" fontId="1" fillId="26" borderId="39" applyNumberFormat="0" applyFont="0" applyAlignment="0" applyProtection="0"/>
    <xf numFmtId="0" fontId="27" fillId="0" borderId="40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</cellStyleXfs>
  <cellXfs count="88">
    <xf numFmtId="0" fontId="0" fillId="0" borderId="0" xfId="0"/>
    <xf numFmtId="0" fontId="2" fillId="2" borderId="0" xfId="1" applyFont="1" applyFill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2" fontId="6" fillId="2" borderId="9" xfId="1" applyNumberFormat="1" applyFont="1" applyFill="1" applyBorder="1" applyAlignment="1">
      <alignment horizontal="center" vertical="center" wrapText="1"/>
    </xf>
    <xf numFmtId="3" fontId="9" fillId="0" borderId="12" xfId="1" applyNumberFormat="1" applyFont="1" applyBorder="1" applyAlignment="1">
      <alignment horizontal="center"/>
    </xf>
    <xf numFmtId="3" fontId="9" fillId="0" borderId="11" xfId="1" applyNumberFormat="1" applyFont="1" applyBorder="1" applyAlignment="1">
      <alignment horizontal="center"/>
    </xf>
    <xf numFmtId="1" fontId="9" fillId="0" borderId="12" xfId="1" applyNumberFormat="1" applyFont="1" applyBorder="1" applyAlignment="1">
      <alignment horizontal="center"/>
    </xf>
    <xf numFmtId="1" fontId="9" fillId="0" borderId="11" xfId="1" applyNumberFormat="1" applyFont="1" applyBorder="1" applyAlignment="1">
      <alignment horizontal="center"/>
    </xf>
    <xf numFmtId="3" fontId="9" fillId="2" borderId="9" xfId="1" applyNumberFormat="1" applyFont="1" applyFill="1" applyBorder="1" applyAlignment="1">
      <alignment horizontal="center"/>
    </xf>
    <xf numFmtId="3" fontId="9" fillId="0" borderId="13" xfId="1" applyNumberFormat="1" applyFont="1" applyBorder="1" applyAlignment="1">
      <alignment horizontal="center"/>
    </xf>
    <xf numFmtId="1" fontId="9" fillId="0" borderId="13" xfId="1" applyNumberFormat="1" applyFont="1" applyBorder="1" applyAlignment="1">
      <alignment horizontal="center"/>
    </xf>
    <xf numFmtId="3" fontId="9" fillId="2" borderId="13" xfId="1" applyNumberFormat="1" applyFont="1" applyFill="1" applyBorder="1" applyAlignment="1">
      <alignment horizontal="center"/>
    </xf>
    <xf numFmtId="1" fontId="9" fillId="0" borderId="9" xfId="1" applyNumberFormat="1" applyFont="1" applyBorder="1" applyAlignment="1">
      <alignment horizontal="center"/>
    </xf>
    <xf numFmtId="3" fontId="9" fillId="2" borderId="11" xfId="1" applyNumberFormat="1" applyFont="1" applyFill="1" applyBorder="1" applyAlignment="1">
      <alignment horizontal="center"/>
    </xf>
    <xf numFmtId="3" fontId="10" fillId="0" borderId="9" xfId="1" applyNumberFormat="1" applyFont="1" applyBorder="1" applyAlignment="1">
      <alignment horizontal="center"/>
    </xf>
    <xf numFmtId="3" fontId="10" fillId="0" borderId="11" xfId="1" applyNumberFormat="1" applyFont="1" applyBorder="1" applyAlignment="1">
      <alignment horizontal="center"/>
    </xf>
    <xf numFmtId="1" fontId="10" fillId="0" borderId="9" xfId="1" applyNumberFormat="1" applyFont="1" applyBorder="1" applyAlignment="1">
      <alignment horizontal="center"/>
    </xf>
    <xf numFmtId="1" fontId="10" fillId="0" borderId="11" xfId="1" applyNumberFormat="1" applyFont="1" applyBorder="1" applyAlignment="1">
      <alignment horizontal="center"/>
    </xf>
    <xf numFmtId="3" fontId="10" fillId="2" borderId="11" xfId="1" applyNumberFormat="1" applyFont="1" applyFill="1" applyBorder="1" applyAlignment="1">
      <alignment horizontal="center"/>
    </xf>
    <xf numFmtId="1" fontId="0" fillId="0" borderId="0" xfId="0" applyNumberFormat="1"/>
    <xf numFmtId="3" fontId="9" fillId="0" borderId="9" xfId="1" applyNumberFormat="1" applyFont="1" applyBorder="1" applyAlignment="1">
      <alignment horizontal="center"/>
    </xf>
    <xf numFmtId="3" fontId="3" fillId="3" borderId="15" xfId="1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/>
    </xf>
    <xf numFmtId="3" fontId="0" fillId="0" borderId="0" xfId="0" applyNumberFormat="1"/>
    <xf numFmtId="0" fontId="3" fillId="4" borderId="4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3" fontId="3" fillId="4" borderId="5" xfId="1" applyNumberFormat="1" applyFont="1" applyFill="1" applyBorder="1" applyAlignment="1">
      <alignment horizontal="center"/>
    </xf>
    <xf numFmtId="3" fontId="3" fillId="4" borderId="17" xfId="1" applyNumberFormat="1" applyFont="1" applyFill="1" applyBorder="1" applyAlignment="1">
      <alignment horizontal="center"/>
    </xf>
    <xf numFmtId="3" fontId="3" fillId="2" borderId="17" xfId="1" applyNumberFormat="1" applyFont="1" applyFill="1" applyBorder="1" applyAlignment="1">
      <alignment horizontal="center"/>
    </xf>
    <xf numFmtId="0" fontId="9" fillId="0" borderId="18" xfId="1" applyFont="1" applyBorder="1" applyAlignment="1">
      <alignment horizontal="left" wrapText="1"/>
    </xf>
    <xf numFmtId="0" fontId="9" fillId="0" borderId="19" xfId="1" applyFont="1" applyBorder="1" applyAlignment="1">
      <alignment horizontal="left" wrapText="1"/>
    </xf>
    <xf numFmtId="3" fontId="3" fillId="3" borderId="9" xfId="1" applyNumberFormat="1" applyFont="1" applyFill="1" applyBorder="1" applyAlignment="1">
      <alignment horizontal="center"/>
    </xf>
    <xf numFmtId="3" fontId="9" fillId="0" borderId="23" xfId="1" applyNumberFormat="1" applyFont="1" applyBorder="1" applyAlignment="1">
      <alignment horizontal="center"/>
    </xf>
    <xf numFmtId="3" fontId="9" fillId="0" borderId="24" xfId="1" applyNumberFormat="1" applyFont="1" applyBorder="1" applyAlignment="1">
      <alignment horizontal="center"/>
    </xf>
    <xf numFmtId="3" fontId="10" fillId="0" borderId="26" xfId="1" applyNumberFormat="1" applyFont="1" applyBorder="1" applyAlignment="1">
      <alignment horizontal="center"/>
    </xf>
    <xf numFmtId="3" fontId="9" fillId="0" borderId="26" xfId="1" applyNumberFormat="1" applyFont="1" applyBorder="1" applyAlignment="1">
      <alignment horizontal="center"/>
    </xf>
    <xf numFmtId="3" fontId="10" fillId="0" borderId="27" xfId="1" applyNumberFormat="1" applyFont="1" applyBorder="1" applyAlignment="1">
      <alignment horizontal="center"/>
    </xf>
    <xf numFmtId="3" fontId="10" fillId="2" borderId="27" xfId="1" applyNumberFormat="1" applyFont="1" applyFill="1" applyBorder="1" applyAlignment="1">
      <alignment horizontal="center"/>
    </xf>
    <xf numFmtId="3" fontId="3" fillId="3" borderId="29" xfId="1" applyNumberFormat="1" applyFont="1" applyFill="1" applyBorder="1" applyAlignment="1">
      <alignment horizontal="center"/>
    </xf>
    <xf numFmtId="3" fontId="9" fillId="4" borderId="9" xfId="1" applyNumberFormat="1" applyFont="1" applyFill="1" applyBorder="1" applyAlignment="1">
      <alignment horizontal="center"/>
    </xf>
    <xf numFmtId="0" fontId="11" fillId="0" borderId="0" xfId="0" applyFont="1"/>
    <xf numFmtId="0" fontId="12" fillId="2" borderId="0" xfId="0" applyFont="1" applyFill="1"/>
    <xf numFmtId="0" fontId="9" fillId="4" borderId="30" xfId="1" applyFont="1" applyFill="1" applyBorder="1" applyAlignment="1">
      <alignment horizontal="center" wrapText="1"/>
    </xf>
    <xf numFmtId="0" fontId="9" fillId="4" borderId="31" xfId="1" applyFont="1" applyFill="1" applyBorder="1" applyAlignment="1">
      <alignment horizontal="center" wrapText="1"/>
    </xf>
    <xf numFmtId="0" fontId="9" fillId="4" borderId="9" xfId="1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3" fillId="3" borderId="15" xfId="1" applyFont="1" applyFill="1" applyBorder="1" applyAlignment="1">
      <alignment horizontal="left"/>
    </xf>
    <xf numFmtId="0" fontId="3" fillId="3" borderId="16" xfId="1" applyFont="1" applyFill="1" applyBorder="1" applyAlignment="1">
      <alignment horizontal="left"/>
    </xf>
    <xf numFmtId="0" fontId="9" fillId="0" borderId="14" xfId="1" applyFont="1" applyBorder="1" applyAlignment="1">
      <alignment horizontal="left" wrapText="1"/>
    </xf>
    <xf numFmtId="0" fontId="9" fillId="0" borderId="9" xfId="1" applyFont="1" applyBorder="1" applyAlignment="1">
      <alignment horizontal="left" wrapText="1"/>
    </xf>
    <xf numFmtId="0" fontId="9" fillId="0" borderId="14" xfId="1" applyFont="1" applyBorder="1" applyAlignment="1">
      <alignment horizontal="left"/>
    </xf>
    <xf numFmtId="0" fontId="9" fillId="0" borderId="9" xfId="1" applyFont="1" applyBorder="1" applyAlignment="1">
      <alignment horizontal="left"/>
    </xf>
    <xf numFmtId="0" fontId="10" fillId="0" borderId="25" xfId="1" applyFont="1" applyBorder="1" applyAlignment="1">
      <alignment horizontal="left"/>
    </xf>
    <xf numFmtId="0" fontId="10" fillId="0" borderId="26" xfId="1" applyFont="1" applyBorder="1" applyAlignment="1">
      <alignment horizontal="left"/>
    </xf>
    <xf numFmtId="0" fontId="3" fillId="3" borderId="28" xfId="1" applyFont="1" applyFill="1" applyBorder="1" applyAlignment="1">
      <alignment horizontal="center"/>
    </xf>
    <xf numFmtId="0" fontId="3" fillId="3" borderId="29" xfId="1" applyFont="1" applyFill="1" applyBorder="1" applyAlignment="1">
      <alignment horizontal="center"/>
    </xf>
    <xf numFmtId="0" fontId="9" fillId="0" borderId="6" xfId="1" applyFont="1" applyBorder="1" applyAlignment="1">
      <alignment horizontal="left"/>
    </xf>
    <xf numFmtId="0" fontId="9" fillId="0" borderId="8" xfId="1" applyFont="1" applyBorder="1" applyAlignment="1">
      <alignment horizontal="left"/>
    </xf>
    <xf numFmtId="0" fontId="3" fillId="3" borderId="15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/>
    </xf>
    <xf numFmtId="0" fontId="9" fillId="0" borderId="18" xfId="1" applyFont="1" applyBorder="1" applyAlignment="1">
      <alignment horizontal="left" wrapText="1"/>
    </xf>
    <xf numFmtId="0" fontId="9" fillId="0" borderId="19" xfId="1" applyFont="1" applyBorder="1" applyAlignment="1">
      <alignment horizontal="left" wrapText="1"/>
    </xf>
    <xf numFmtId="0" fontId="3" fillId="3" borderId="9" xfId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left" wrapText="1"/>
    </xf>
    <xf numFmtId="0" fontId="9" fillId="0" borderId="23" xfId="1" applyFont="1" applyBorder="1" applyAlignment="1">
      <alignment horizontal="left" wrapText="1"/>
    </xf>
    <xf numFmtId="0" fontId="9" fillId="0" borderId="13" xfId="1" applyFont="1" applyBorder="1" applyAlignment="1">
      <alignment horizontal="left"/>
    </xf>
    <xf numFmtId="0" fontId="10" fillId="0" borderId="6" xfId="1" applyFont="1" applyBorder="1" applyAlignment="1">
      <alignment horizontal="left"/>
    </xf>
    <xf numFmtId="0" fontId="10" fillId="0" borderId="8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left"/>
    </xf>
    <xf numFmtId="0" fontId="9" fillId="0" borderId="11" xfId="1" applyFont="1" applyBorder="1" applyAlignment="1">
      <alignment horizontal="left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6"/>
  <sheetViews>
    <sheetView tabSelected="1" workbookViewId="0">
      <selection activeCell="M20" sqref="M20:N20"/>
    </sheetView>
  </sheetViews>
  <sheetFormatPr defaultRowHeight="14.4" x14ac:dyDescent="0.3"/>
  <cols>
    <col min="3" max="3" width="16.5546875" customWidth="1"/>
    <col min="4" max="4" width="14.88671875" customWidth="1"/>
    <col min="5" max="5" width="15.88671875" customWidth="1"/>
    <col min="6" max="6" width="15" customWidth="1"/>
    <col min="7" max="8" width="15.44140625" customWidth="1"/>
    <col min="9" max="9" width="19.109375" customWidth="1"/>
    <col min="10" max="11" width="19.109375" style="47" hidden="1" customWidth="1"/>
  </cols>
  <sheetData>
    <row r="1" spans="1:12" x14ac:dyDescent="0.3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1"/>
      <c r="K1" s="1"/>
    </row>
    <row r="2" spans="1:12" ht="15" thickBot="1" x14ac:dyDescent="0.3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1"/>
      <c r="K2" s="1"/>
    </row>
    <row r="3" spans="1:12" ht="48.6" thickBot="1" x14ac:dyDescent="0.35">
      <c r="A3" s="79" t="s">
        <v>2</v>
      </c>
      <c r="B3" s="80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4" t="s">
        <v>10</v>
      </c>
      <c r="K3" s="4" t="s">
        <v>11</v>
      </c>
    </row>
    <row r="4" spans="1:12" x14ac:dyDescent="0.3">
      <c r="A4" s="81">
        <v>1</v>
      </c>
      <c r="B4" s="82"/>
      <c r="C4" s="5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7">
        <v>8</v>
      </c>
      <c r="J4" s="8">
        <v>8</v>
      </c>
      <c r="K4" s="8">
        <v>8</v>
      </c>
    </row>
    <row r="5" spans="1:12" x14ac:dyDescent="0.3">
      <c r="A5" s="83" t="s">
        <v>12</v>
      </c>
      <c r="B5" s="84"/>
      <c r="C5" s="84"/>
      <c r="D5" s="84"/>
      <c r="E5" s="84"/>
      <c r="F5" s="84"/>
      <c r="G5" s="84"/>
      <c r="H5" s="84"/>
      <c r="I5" s="85"/>
      <c r="J5" s="9"/>
      <c r="K5" s="9"/>
    </row>
    <row r="6" spans="1:12" x14ac:dyDescent="0.3">
      <c r="A6" s="86" t="s">
        <v>13</v>
      </c>
      <c r="B6" s="87"/>
      <c r="C6" s="10">
        <v>28.850000000034925</v>
      </c>
      <c r="D6" s="11">
        <v>95780.47000000003</v>
      </c>
      <c r="E6" s="12">
        <v>494224.48000000004</v>
      </c>
      <c r="F6" s="12">
        <v>494224.48</v>
      </c>
      <c r="G6" s="12">
        <v>468523.76999999996</v>
      </c>
      <c r="H6" s="12">
        <f>C6+E6-F6</f>
        <v>28.850000000093132</v>
      </c>
      <c r="I6" s="13">
        <f>D6+E6-G6</f>
        <v>121481.18000000011</v>
      </c>
      <c r="J6" s="14">
        <v>399795</v>
      </c>
      <c r="K6" s="14">
        <f>F6-J6</f>
        <v>94429.479999999981</v>
      </c>
    </row>
    <row r="7" spans="1:12" x14ac:dyDescent="0.3">
      <c r="A7" s="62"/>
      <c r="B7" s="63"/>
      <c r="C7" s="10"/>
      <c r="D7" s="15"/>
      <c r="E7" s="12"/>
      <c r="F7" s="12"/>
      <c r="G7" s="12"/>
      <c r="H7" s="12"/>
      <c r="I7" s="16"/>
      <c r="J7" s="17"/>
      <c r="K7" s="17"/>
    </row>
    <row r="8" spans="1:12" x14ac:dyDescent="0.3">
      <c r="A8" s="62" t="s">
        <v>14</v>
      </c>
      <c r="B8" s="63"/>
      <c r="C8" s="10">
        <v>199886.01000000007</v>
      </c>
      <c r="D8" s="11">
        <v>36006.160000000003</v>
      </c>
      <c r="E8" s="18">
        <v>309863.29000000004</v>
      </c>
      <c r="F8" s="18">
        <v>426966</v>
      </c>
      <c r="G8" s="12">
        <v>304468.25</v>
      </c>
      <c r="H8" s="12">
        <f>C8+E8-F8</f>
        <v>82783.300000000105</v>
      </c>
      <c r="I8" s="13">
        <f>D8+E8-G8</f>
        <v>41401.20000000007</v>
      </c>
      <c r="J8" s="19">
        <f>131046.93</f>
        <v>131046.93</v>
      </c>
      <c r="K8" s="14">
        <f>F8-J8</f>
        <v>295919.07</v>
      </c>
    </row>
    <row r="9" spans="1:12" x14ac:dyDescent="0.3">
      <c r="A9" s="76"/>
      <c r="B9" s="77"/>
      <c r="C9" s="20"/>
      <c r="D9" s="21"/>
      <c r="E9" s="22"/>
      <c r="F9" s="22"/>
      <c r="G9" s="22"/>
      <c r="H9" s="22"/>
      <c r="I9" s="23"/>
      <c r="J9" s="24"/>
      <c r="K9" s="24"/>
    </row>
    <row r="10" spans="1:12" x14ac:dyDescent="0.3">
      <c r="A10" s="56" t="s">
        <v>15</v>
      </c>
      <c r="B10" s="75"/>
      <c r="C10" s="10">
        <v>-0.15000000000873115</v>
      </c>
      <c r="D10" s="11">
        <v>23809.489999999991</v>
      </c>
      <c r="E10" s="18">
        <v>116673.45000000001</v>
      </c>
      <c r="F10" s="18">
        <v>116673.45</v>
      </c>
      <c r="G10" s="12">
        <v>110599.53000000001</v>
      </c>
      <c r="H10" s="12">
        <f>C10+E10-F10</f>
        <v>-0.14999999999417923</v>
      </c>
      <c r="I10" s="13">
        <f>D10+E10-G10</f>
        <v>29883.409999999989</v>
      </c>
      <c r="J10" s="19">
        <f>42450*1.15*1.1</f>
        <v>53699.249999999993</v>
      </c>
      <c r="K10" s="14">
        <f>F10-J10</f>
        <v>62974.200000000004</v>
      </c>
      <c r="L10" s="25"/>
    </row>
    <row r="11" spans="1:12" x14ac:dyDescent="0.3">
      <c r="A11" s="62"/>
      <c r="B11" s="63"/>
      <c r="C11" s="10"/>
      <c r="D11" s="11"/>
      <c r="E11" s="18"/>
      <c r="F11" s="18"/>
      <c r="G11" s="12"/>
      <c r="H11" s="12"/>
      <c r="I11" s="13"/>
      <c r="J11" s="19"/>
      <c r="K11" s="19"/>
    </row>
    <row r="12" spans="1:12" x14ac:dyDescent="0.3">
      <c r="A12" s="56" t="s">
        <v>16</v>
      </c>
      <c r="B12" s="75"/>
      <c r="C12" s="26">
        <v>-0.48000000003776222</v>
      </c>
      <c r="D12" s="11">
        <v>5173.1000000000004</v>
      </c>
      <c r="E12" s="18">
        <v>10744.410000000002</v>
      </c>
      <c r="F12" s="18">
        <v>10744.41</v>
      </c>
      <c r="G12" s="10">
        <v>14231.400000000005</v>
      </c>
      <c r="H12" s="10">
        <f>C12+E12-F12</f>
        <v>-0.48000000003594323</v>
      </c>
      <c r="I12" s="11">
        <f>D12+E12-G12</f>
        <v>1686.1099999999969</v>
      </c>
      <c r="J12" s="19">
        <v>8353.15</v>
      </c>
      <c r="K12" s="14">
        <f>F12-J12</f>
        <v>2391.2600000000002</v>
      </c>
    </row>
    <row r="13" spans="1:12" x14ac:dyDescent="0.3">
      <c r="A13" s="56"/>
      <c r="B13" s="75"/>
      <c r="C13" s="26"/>
      <c r="D13" s="11"/>
      <c r="E13" s="18"/>
      <c r="F13" s="18"/>
      <c r="G13" s="10"/>
      <c r="H13" s="10"/>
      <c r="I13" s="11"/>
      <c r="J13" s="19"/>
      <c r="K13" s="19"/>
    </row>
    <row r="14" spans="1:12" x14ac:dyDescent="0.3">
      <c r="A14" s="56" t="s">
        <v>17</v>
      </c>
      <c r="B14" s="75"/>
      <c r="C14" s="26">
        <v>-0.48000000003958121</v>
      </c>
      <c r="D14" s="11">
        <v>3229.59</v>
      </c>
      <c r="E14" s="18">
        <v>6950.42</v>
      </c>
      <c r="F14" s="18">
        <v>6950.42</v>
      </c>
      <c r="G14" s="10">
        <v>9164.2100000000009</v>
      </c>
      <c r="H14" s="10">
        <f>C14+E14-F14</f>
        <v>-0.48000000003958121</v>
      </c>
      <c r="I14" s="11">
        <f>D14+E14-G14</f>
        <v>1015.7999999999993</v>
      </c>
      <c r="J14" s="19">
        <v>11752.58</v>
      </c>
      <c r="K14" s="14">
        <f>F14-J14</f>
        <v>-4802.16</v>
      </c>
    </row>
    <row r="15" spans="1:12" x14ac:dyDescent="0.3">
      <c r="A15" s="56"/>
      <c r="B15" s="75"/>
      <c r="C15" s="26"/>
      <c r="D15" s="11"/>
      <c r="E15" s="18"/>
      <c r="F15" s="18"/>
      <c r="G15" s="10"/>
      <c r="H15" s="10"/>
      <c r="I15" s="11"/>
      <c r="J15" s="19"/>
      <c r="K15" s="19"/>
    </row>
    <row r="16" spans="1:12" x14ac:dyDescent="0.3">
      <c r="A16" s="56" t="s">
        <v>18</v>
      </c>
      <c r="B16" s="75"/>
      <c r="C16" s="26">
        <v>-0.48000000003958121</v>
      </c>
      <c r="D16" s="11">
        <v>3192.9099999999962</v>
      </c>
      <c r="E16" s="18">
        <v>23133.599999999999</v>
      </c>
      <c r="F16" s="18">
        <v>23133.599999999999</v>
      </c>
      <c r="G16" s="10">
        <v>22485.68</v>
      </c>
      <c r="H16" s="10">
        <f>C16+E16-F16</f>
        <v>-0.48000000003958121</v>
      </c>
      <c r="I16" s="11">
        <f>D16+E16-G16</f>
        <v>3840.8299999999945</v>
      </c>
      <c r="J16" s="19">
        <v>24726.6</v>
      </c>
      <c r="K16" s="14">
        <f>F16-J16</f>
        <v>-1593</v>
      </c>
    </row>
    <row r="17" spans="1:14" x14ac:dyDescent="0.3">
      <c r="A17" s="56"/>
      <c r="B17" s="75"/>
      <c r="C17" s="26"/>
      <c r="D17" s="11"/>
      <c r="E17" s="18"/>
      <c r="F17" s="18"/>
      <c r="G17" s="10"/>
      <c r="H17" s="10"/>
      <c r="I17" s="11"/>
      <c r="J17" s="19"/>
      <c r="K17" s="19"/>
    </row>
    <row r="18" spans="1:14" x14ac:dyDescent="0.3">
      <c r="A18" s="56" t="s">
        <v>19</v>
      </c>
      <c r="B18" s="57"/>
      <c r="C18" s="26">
        <v>0</v>
      </c>
      <c r="D18" s="26">
        <v>16104.509999999966</v>
      </c>
      <c r="E18" s="26"/>
      <c r="F18" s="26"/>
      <c r="G18" s="26">
        <v>793.2600000000001</v>
      </c>
      <c r="H18" s="26">
        <f>C18+E18-F18</f>
        <v>0</v>
      </c>
      <c r="I18" s="11">
        <f>D18+E18-G18</f>
        <v>15311.249999999965</v>
      </c>
      <c r="J18" s="19">
        <v>151998.72</v>
      </c>
      <c r="K18" s="14">
        <f>F18-J18</f>
        <v>-151998.72</v>
      </c>
    </row>
    <row r="19" spans="1:14" ht="15" thickBot="1" x14ac:dyDescent="0.35">
      <c r="A19" s="62"/>
      <c r="B19" s="63"/>
      <c r="C19" s="10"/>
      <c r="D19" s="11"/>
      <c r="E19" s="18"/>
      <c r="F19" s="18"/>
      <c r="G19" s="12"/>
      <c r="H19" s="12"/>
      <c r="I19" s="13"/>
      <c r="J19" s="19"/>
      <c r="K19" s="19"/>
    </row>
    <row r="20" spans="1:14" ht="15" thickBot="1" x14ac:dyDescent="0.35">
      <c r="A20" s="64" t="s">
        <v>20</v>
      </c>
      <c r="B20" s="65"/>
      <c r="C20" s="27">
        <f>C6+C8+C10+C12+C14+C16+C18</f>
        <v>199913.26999999996</v>
      </c>
      <c r="D20" s="27">
        <f t="shared" ref="D20:K20" si="0">D6+D8+D10+D12+D14+D16+D18</f>
        <v>183296.22999999998</v>
      </c>
      <c r="E20" s="27">
        <f t="shared" si="0"/>
        <v>961589.65</v>
      </c>
      <c r="F20" s="27">
        <f t="shared" si="0"/>
        <v>1078692.3599999999</v>
      </c>
      <c r="G20" s="27">
        <f t="shared" si="0"/>
        <v>930266.10000000009</v>
      </c>
      <c r="H20" s="27">
        <f t="shared" si="0"/>
        <v>82810.560000000085</v>
      </c>
      <c r="I20" s="27">
        <f t="shared" si="0"/>
        <v>214619.78000000009</v>
      </c>
      <c r="J20" s="28">
        <f t="shared" si="0"/>
        <v>781372.22999999986</v>
      </c>
      <c r="K20" s="28">
        <f t="shared" si="0"/>
        <v>297320.13</v>
      </c>
      <c r="M20" s="29"/>
      <c r="N20" s="29"/>
    </row>
    <row r="21" spans="1:14" x14ac:dyDescent="0.3">
      <c r="A21" s="30"/>
      <c r="B21" s="31"/>
      <c r="C21" s="32"/>
      <c r="D21" s="32"/>
      <c r="E21" s="32"/>
      <c r="F21" s="32"/>
      <c r="G21" s="32"/>
      <c r="H21" s="32"/>
      <c r="I21" s="33"/>
      <c r="J21" s="34"/>
      <c r="K21" s="34"/>
    </row>
    <row r="22" spans="1:14" ht="29.25" customHeight="1" x14ac:dyDescent="0.3">
      <c r="A22" s="66" t="s">
        <v>21</v>
      </c>
      <c r="B22" s="67"/>
      <c r="C22" s="26">
        <v>0</v>
      </c>
      <c r="D22" s="26">
        <v>0</v>
      </c>
      <c r="E22" s="18">
        <v>1266220.58</v>
      </c>
      <c r="F22" s="18">
        <v>310717</v>
      </c>
      <c r="G22" s="26">
        <v>1211374.8999999999</v>
      </c>
      <c r="H22" s="26">
        <f>C22+E22-F22</f>
        <v>955503.58000000007</v>
      </c>
      <c r="I22" s="26">
        <f>D22+E22-G22</f>
        <v>54845.680000000168</v>
      </c>
      <c r="J22" s="14">
        <f t="shared" ref="J22:J28" si="1">F22</f>
        <v>310717</v>
      </c>
      <c r="K22" s="14">
        <f t="shared" ref="K22:K28" si="2">F22-J22</f>
        <v>0</v>
      </c>
    </row>
    <row r="23" spans="1:14" ht="29.25" customHeight="1" x14ac:dyDescent="0.3">
      <c r="A23" s="35"/>
      <c r="B23" s="36"/>
      <c r="C23" s="26"/>
      <c r="D23" s="26"/>
      <c r="E23" s="18"/>
      <c r="F23" s="18"/>
      <c r="G23" s="26"/>
      <c r="H23" s="26"/>
      <c r="I23" s="26"/>
      <c r="J23" s="14"/>
      <c r="K23" s="14"/>
    </row>
    <row r="24" spans="1:14" x14ac:dyDescent="0.3">
      <c r="A24" s="68" t="s">
        <v>20</v>
      </c>
      <c r="B24" s="69"/>
      <c r="C24" s="37">
        <f>C22</f>
        <v>0</v>
      </c>
      <c r="D24" s="37">
        <f t="shared" ref="D24:I24" si="3">D22</f>
        <v>0</v>
      </c>
      <c r="E24" s="37">
        <f t="shared" si="3"/>
        <v>1266220.58</v>
      </c>
      <c r="F24" s="37">
        <f t="shared" si="3"/>
        <v>310717</v>
      </c>
      <c r="G24" s="37">
        <f t="shared" si="3"/>
        <v>1211374.8999999999</v>
      </c>
      <c r="H24" s="37">
        <f t="shared" si="3"/>
        <v>955503.58000000007</v>
      </c>
      <c r="I24" s="37">
        <f t="shared" si="3"/>
        <v>54845.680000000168</v>
      </c>
      <c r="J24" s="14">
        <f t="shared" si="1"/>
        <v>310717</v>
      </c>
      <c r="K24" s="14">
        <f t="shared" si="2"/>
        <v>0</v>
      </c>
    </row>
    <row r="25" spans="1:14" ht="15" thickBot="1" x14ac:dyDescent="0.35">
      <c r="A25" s="70"/>
      <c r="B25" s="71"/>
      <c r="C25" s="71"/>
      <c r="D25" s="71"/>
      <c r="E25" s="71"/>
      <c r="F25" s="71"/>
      <c r="G25" s="71"/>
      <c r="H25" s="71"/>
      <c r="I25" s="72"/>
      <c r="J25" s="14">
        <f t="shared" si="1"/>
        <v>0</v>
      </c>
      <c r="K25" s="14">
        <f t="shared" si="2"/>
        <v>0</v>
      </c>
    </row>
    <row r="26" spans="1:14" x14ac:dyDescent="0.3">
      <c r="A26" s="73" t="s">
        <v>22</v>
      </c>
      <c r="B26" s="74"/>
      <c r="C26" s="38">
        <v>-16611.169999999896</v>
      </c>
      <c r="D26" s="38">
        <v>27882.820000000007</v>
      </c>
      <c r="E26" s="38">
        <v>-313.87</v>
      </c>
      <c r="F26" s="38">
        <v>-313.87</v>
      </c>
      <c r="G26" s="38">
        <v>8886.41</v>
      </c>
      <c r="H26" s="38">
        <f>C26+E26-F26</f>
        <v>-16611.169999999896</v>
      </c>
      <c r="I26" s="39">
        <f>D26+E26-G26</f>
        <v>18682.540000000008</v>
      </c>
      <c r="J26" s="19">
        <f t="shared" si="1"/>
        <v>-313.87</v>
      </c>
      <c r="K26" s="14">
        <f t="shared" si="2"/>
        <v>0</v>
      </c>
    </row>
    <row r="27" spans="1:14" x14ac:dyDescent="0.3">
      <c r="A27" s="54" t="s">
        <v>23</v>
      </c>
      <c r="B27" s="55"/>
      <c r="C27" s="26">
        <v>-66959.419999999925</v>
      </c>
      <c r="D27" s="26">
        <v>20124.139999999985</v>
      </c>
      <c r="E27" s="26">
        <v>-767.34</v>
      </c>
      <c r="F27" s="26">
        <v>-767.34</v>
      </c>
      <c r="G27" s="26">
        <v>2175.9299999999998</v>
      </c>
      <c r="H27" s="26">
        <f>C27+E27-F27</f>
        <v>-66959.419999999925</v>
      </c>
      <c r="I27" s="11">
        <f>D27+E27-G27</f>
        <v>17180.869999999984</v>
      </c>
      <c r="J27" s="19">
        <f t="shared" si="1"/>
        <v>-767.34</v>
      </c>
      <c r="K27" s="14">
        <f t="shared" si="2"/>
        <v>0</v>
      </c>
    </row>
    <row r="28" spans="1:14" x14ac:dyDescent="0.3">
      <c r="A28" s="56" t="s">
        <v>24</v>
      </c>
      <c r="B28" s="57"/>
      <c r="C28" s="26">
        <v>61.850000000093132</v>
      </c>
      <c r="D28" s="26">
        <v>111112.5699999996</v>
      </c>
      <c r="E28" s="26"/>
      <c r="F28" s="26"/>
      <c r="G28" s="26">
        <v>339.29000000000013</v>
      </c>
      <c r="H28" s="26">
        <f>C28+E28-F28</f>
        <v>61.850000000093132</v>
      </c>
      <c r="I28" s="11">
        <f>D28+E28-G28</f>
        <v>110773.27999999961</v>
      </c>
      <c r="J28" s="19">
        <f t="shared" si="1"/>
        <v>0</v>
      </c>
      <c r="K28" s="14">
        <f t="shared" si="2"/>
        <v>0</v>
      </c>
    </row>
    <row r="29" spans="1:14" x14ac:dyDescent="0.3">
      <c r="A29" s="56" t="s">
        <v>25</v>
      </c>
      <c r="B29" s="57"/>
      <c r="C29" s="26">
        <v>0</v>
      </c>
      <c r="D29" s="26">
        <v>751.1200000000008</v>
      </c>
      <c r="E29" s="26"/>
      <c r="F29" s="26"/>
      <c r="G29" s="26">
        <v>0</v>
      </c>
      <c r="H29" s="26">
        <f>C29+E29-F29</f>
        <v>0</v>
      </c>
      <c r="I29" s="11">
        <f>D29+E29-G29</f>
        <v>751.1200000000008</v>
      </c>
      <c r="J29" s="19"/>
      <c r="K29" s="14"/>
    </row>
    <row r="30" spans="1:14" ht="15" thickBot="1" x14ac:dyDescent="0.35">
      <c r="A30" s="58"/>
      <c r="B30" s="59"/>
      <c r="C30" s="40">
        <v>0</v>
      </c>
      <c r="D30" s="40"/>
      <c r="E30" s="40"/>
      <c r="F30" s="40"/>
      <c r="G30" s="40"/>
      <c r="H30" s="41">
        <f>C30+E30-F30</f>
        <v>0</v>
      </c>
      <c r="I30" s="42"/>
      <c r="J30" s="43"/>
      <c r="K30" s="43"/>
    </row>
    <row r="31" spans="1:14" ht="15" thickBot="1" x14ac:dyDescent="0.35">
      <c r="A31" s="60" t="s">
        <v>20</v>
      </c>
      <c r="B31" s="61"/>
      <c r="C31" s="44">
        <f>C26+C27+C28+C29</f>
        <v>-83508.739999999729</v>
      </c>
      <c r="D31" s="44">
        <f t="shared" ref="D31:I31" si="4">D26+D27+D28+D29</f>
        <v>159870.64999999959</v>
      </c>
      <c r="E31" s="44">
        <f t="shared" si="4"/>
        <v>-1081.21</v>
      </c>
      <c r="F31" s="44">
        <f t="shared" si="4"/>
        <v>-1081.21</v>
      </c>
      <c r="G31" s="44">
        <f t="shared" si="4"/>
        <v>11401.630000000001</v>
      </c>
      <c r="H31" s="44">
        <f t="shared" si="4"/>
        <v>-83508.739999999729</v>
      </c>
      <c r="I31" s="44">
        <f t="shared" si="4"/>
        <v>147387.80999999959</v>
      </c>
      <c r="J31" s="44">
        <f>J26+J27+J28+J29</f>
        <v>-1081.21</v>
      </c>
      <c r="K31" s="44">
        <f>K26+K27+K28+K29</f>
        <v>0</v>
      </c>
      <c r="M31" s="29"/>
    </row>
    <row r="32" spans="1:14" ht="15" thickBot="1" x14ac:dyDescent="0.35">
      <c r="A32" s="52" t="s">
        <v>26</v>
      </c>
      <c r="B32" s="53"/>
      <c r="C32" s="27">
        <f>C20+C24+C31</f>
        <v>116404.53000000023</v>
      </c>
      <c r="D32" s="27">
        <f t="shared" ref="D32:I32" si="5">D20+D24+D31</f>
        <v>343166.87999999954</v>
      </c>
      <c r="E32" s="27">
        <f t="shared" si="5"/>
        <v>2226729.02</v>
      </c>
      <c r="F32" s="27">
        <f t="shared" si="5"/>
        <v>1388328.15</v>
      </c>
      <c r="G32" s="27">
        <f t="shared" si="5"/>
        <v>2153042.63</v>
      </c>
      <c r="H32" s="27">
        <f t="shared" si="5"/>
        <v>954805.40000000037</v>
      </c>
      <c r="I32" s="27">
        <f t="shared" si="5"/>
        <v>416853.26999999984</v>
      </c>
      <c r="J32" s="27">
        <f>J20+J24+J31</f>
        <v>1091008.02</v>
      </c>
      <c r="K32" s="27">
        <f>K20+K24+K31</f>
        <v>297320.13</v>
      </c>
      <c r="M32" s="29"/>
    </row>
    <row r="33" spans="1:11" s="46" customFormat="1" ht="60" customHeight="1" x14ac:dyDescent="0.3">
      <c r="A33" s="48" t="s">
        <v>27</v>
      </c>
      <c r="B33" s="49"/>
      <c r="C33" s="45">
        <v>35687</v>
      </c>
      <c r="D33" s="45">
        <v>2500</v>
      </c>
      <c r="E33" s="45">
        <v>12000</v>
      </c>
      <c r="F33" s="45">
        <v>1438</v>
      </c>
      <c r="G33" s="45">
        <v>11500</v>
      </c>
      <c r="H33" s="45">
        <f>C33+E33-F33</f>
        <v>46249</v>
      </c>
      <c r="I33" s="45">
        <f>I34+I35</f>
        <v>2500</v>
      </c>
      <c r="J33" s="14"/>
      <c r="K33" s="14"/>
    </row>
    <row r="34" spans="1:11" s="46" customFormat="1" ht="23.25" customHeight="1" x14ac:dyDescent="0.3">
      <c r="A34" s="50" t="s">
        <v>28</v>
      </c>
      <c r="B34" s="51"/>
      <c r="C34" s="45"/>
      <c r="D34" s="45">
        <v>1000</v>
      </c>
      <c r="E34" s="45">
        <v>6000</v>
      </c>
      <c r="F34" s="45"/>
      <c r="G34" s="45"/>
      <c r="H34" s="26"/>
      <c r="I34" s="45">
        <v>1000</v>
      </c>
      <c r="J34" s="14"/>
      <c r="K34" s="14"/>
    </row>
    <row r="35" spans="1:11" ht="23.25" customHeight="1" thickBot="1" x14ac:dyDescent="0.35">
      <c r="A35" s="50" t="s">
        <v>29</v>
      </c>
      <c r="B35" s="51"/>
      <c r="C35" s="45"/>
      <c r="D35" s="45">
        <v>1500</v>
      </c>
      <c r="E35" s="45">
        <v>6000</v>
      </c>
      <c r="F35" s="45"/>
      <c r="G35" s="45"/>
      <c r="H35" s="26"/>
      <c r="I35" s="45">
        <v>1500</v>
      </c>
      <c r="J35" s="14"/>
      <c r="K35" s="14"/>
    </row>
    <row r="36" spans="1:11" ht="15" thickBot="1" x14ac:dyDescent="0.35">
      <c r="A36" s="52" t="s">
        <v>30</v>
      </c>
      <c r="B36" s="53"/>
      <c r="C36" s="27">
        <f>C32+C33</f>
        <v>152091.53000000023</v>
      </c>
      <c r="D36" s="27">
        <f t="shared" ref="D36:K36" si="6">D32+D33</f>
        <v>345666.87999999954</v>
      </c>
      <c r="E36" s="27">
        <f t="shared" si="6"/>
        <v>2238729.02</v>
      </c>
      <c r="F36" s="27">
        <f t="shared" si="6"/>
        <v>1389766.15</v>
      </c>
      <c r="G36" s="27">
        <f t="shared" si="6"/>
        <v>2164542.63</v>
      </c>
      <c r="H36" s="27">
        <f t="shared" si="6"/>
        <v>1001054.4000000004</v>
      </c>
      <c r="I36" s="27">
        <f t="shared" si="6"/>
        <v>419353.26999999984</v>
      </c>
      <c r="J36" s="28">
        <f t="shared" si="6"/>
        <v>1091008.02</v>
      </c>
      <c r="K36" s="28">
        <f t="shared" si="6"/>
        <v>297320.13</v>
      </c>
    </row>
  </sheetData>
  <mergeCells count="34">
    <mergeCell ref="A12:B12"/>
    <mergeCell ref="A1:I1"/>
    <mergeCell ref="A2:I2"/>
    <mergeCell ref="A3:B3"/>
    <mergeCell ref="A4:B4"/>
    <mergeCell ref="A5:I5"/>
    <mergeCell ref="A6:B6"/>
    <mergeCell ref="A7:B7"/>
    <mergeCell ref="A8:B8"/>
    <mergeCell ref="A9:B9"/>
    <mergeCell ref="A10:B10"/>
    <mergeCell ref="A11:B11"/>
    <mergeCell ref="A26:B26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4:B24"/>
    <mergeCell ref="A25:I25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32:B32"/>
  </mergeCells>
  <pageMargins left="0.7" right="0.7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2020-05-13T11:21:43Z</dcterms:created>
  <dcterms:modified xsi:type="dcterms:W3CDTF">2020-05-13T11:56:05Z</dcterms:modified>
</cp:coreProperties>
</file>