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2" windowWidth="18192" windowHeight="1182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4525" refMode="R1C1"/>
</workbook>
</file>

<file path=xl/calcChain.xml><?xml version="1.0" encoding="utf-8"?>
<calcChain xmlns="http://schemas.openxmlformats.org/spreadsheetml/2006/main">
  <c r="L42" i="1" l="1"/>
  <c r="F42" i="1"/>
  <c r="E41" i="1"/>
  <c r="E40" i="1"/>
  <c r="E39" i="1"/>
  <c r="E38" i="1"/>
  <c r="E37" i="1"/>
  <c r="E36" i="1"/>
  <c r="E35" i="1"/>
  <c r="E34" i="1"/>
  <c r="E33" i="1"/>
  <c r="E32" i="1"/>
  <c r="E31" i="1"/>
  <c r="E27" i="1"/>
  <c r="E26" i="1"/>
  <c r="E25" i="1"/>
  <c r="E24" i="1"/>
  <c r="E23" i="1"/>
  <c r="L20" i="1"/>
  <c r="F19" i="1"/>
  <c r="F18" i="1"/>
  <c r="L18" i="1" s="1"/>
  <c r="F17" i="1"/>
  <c r="L17" i="1" s="1"/>
  <c r="F16" i="1"/>
  <c r="L16" i="1" s="1"/>
  <c r="F15" i="1"/>
  <c r="F14" i="1"/>
  <c r="F12" i="1"/>
  <c r="F10" i="1"/>
  <c r="F9" i="1"/>
  <c r="F8" i="1"/>
  <c r="F20" i="1" s="1"/>
</calcChain>
</file>

<file path=xl/sharedStrings.xml><?xml version="1.0" encoding="utf-8"?>
<sst xmlns="http://schemas.openxmlformats.org/spreadsheetml/2006/main" count="116" uniqueCount="72">
  <si>
    <t>Наименование вида работы (услуги)</t>
  </si>
  <si>
    <t>Периодичность  количественный показатель выполненной работы (оказанной услуги)</t>
  </si>
  <si>
    <t>Единица измерения работы (услуги)</t>
  </si>
  <si>
    <t>Стоимость / сметная стоимость выполненной работы (оказанной услуги) за единицу</t>
  </si>
  <si>
    <t>Цена выполненной работы (оказанной услуги), в рублях</t>
  </si>
  <si>
    <t>СОДЕРЖАНИЕ ОБЩЕГО ИМУЩЕСТВА (обслуживаемая площадь - 3338,00 кв.м.)</t>
  </si>
  <si>
    <t>Содержание внутридомовых  инженерных сетей водоснабжения, теплоснабжения, канализации, электроснабжения, в т.ч. мелкий  до 2-х метров ремонт сетей - согласно минимального перечня</t>
  </si>
  <si>
    <t>ежедневно</t>
  </si>
  <si>
    <r>
      <t>руб./ м</t>
    </r>
    <r>
      <rPr>
        <vertAlign val="superscript"/>
        <sz val="11"/>
        <color theme="1"/>
        <rFont val="Calibri"/>
        <family val="2"/>
        <charset val="204"/>
        <scheme val="minor"/>
      </rPr>
      <t>2</t>
    </r>
  </si>
  <si>
    <t>с 01.01.2018г - 30.06.2018г  - 3,57                    с 01.07.2018- -31.12.2018г  -3,64</t>
  </si>
  <si>
    <t>Аварийно-диспетчерская служба</t>
  </si>
  <si>
    <t>с 01.01.2018г - 30.06.2018г  - 2,07                    с 01.07.2018- -31.12.2018г  -2,11</t>
  </si>
  <si>
    <t xml:space="preserve">Уборка лестничных клеток - 276,2 кв.м.                                         </t>
  </si>
  <si>
    <t xml:space="preserve">ежедневно    </t>
  </si>
  <si>
    <t>с 01.01.2018г - 30.06.2018г  - 1,83                    с 01.07.2018- -31.12.2018г  -2,24</t>
  </si>
  <si>
    <t>Содержание придомовой территории 1 класса - 649 кв.м., газоны 1650 кв.м.</t>
  </si>
  <si>
    <t>6 раз в неделю</t>
  </si>
  <si>
    <t>с 01.01.2018г - 30.06.2018г  - 2,82                    с 01.07.2018- -31.12.2018г  -3,46</t>
  </si>
  <si>
    <t>Дератизация подвального помещения</t>
  </si>
  <si>
    <t>ежемесячно</t>
  </si>
  <si>
    <t>Промывка и опрессовка системы отопления (30.05.2018г)</t>
  </si>
  <si>
    <t>1 раз перед началом отопительного периода</t>
  </si>
  <si>
    <t>руб./ м2</t>
  </si>
  <si>
    <t>203,47 промывка</t>
  </si>
  <si>
    <t>Замена лампочек,  предохранителей, вставок в подъездах</t>
  </si>
  <si>
    <t>Диспетчеризация Узла учета тепловой энергии</t>
  </si>
  <si>
    <t xml:space="preserve">ОДН на водоснабжение </t>
  </si>
  <si>
    <t xml:space="preserve">ОДН на водоотведение </t>
  </si>
  <si>
    <t xml:space="preserve">ОДН на электроснабжение </t>
  </si>
  <si>
    <t xml:space="preserve">Сбор, вывоз  и  утилизация </t>
  </si>
  <si>
    <t>7 раз в неделю</t>
  </si>
  <si>
    <t>куб.м.</t>
  </si>
  <si>
    <t>Итого по содержанию:</t>
  </si>
  <si>
    <t>РЕМОНТ ОБЩЕГО ИМУЩЕСТВА</t>
  </si>
  <si>
    <t xml:space="preserve">Фактический объем выполненных работ </t>
  </si>
  <si>
    <t>Устройство дверного проема с изготовлением и установкой дверного полотна с коробкой в помещении теплового узла, для удобства обслуживания подвального помещения</t>
  </si>
  <si>
    <t>январь 2018г.</t>
  </si>
  <si>
    <t>шт</t>
  </si>
  <si>
    <t>Замена фазного стояка электроснабжения в подъезде № 1</t>
  </si>
  <si>
    <t>м.п.</t>
  </si>
  <si>
    <t>Замена доводчика, подъезд № 1</t>
  </si>
  <si>
    <t>Монтаж освещения подвального помещения №№ 1,2,3,4 для эксплуатации инженерных сетей (теплоснабжения, водоснабжения, водоотведения)</t>
  </si>
  <si>
    <t>февраль2018г.</t>
  </si>
  <si>
    <t>Замена стояка ХВС кв. №№ 21,24,27,30,33</t>
  </si>
  <si>
    <t>Очистка придомовой территории от снега и наледи спец. Техникой</t>
  </si>
  <si>
    <t>март 2018г</t>
  </si>
  <si>
    <t>час</t>
  </si>
  <si>
    <t>Очистка придомовой территории от снега и наледи спец. Техникой (17.04.2018г)</t>
  </si>
  <si>
    <t>апрель 2018г</t>
  </si>
  <si>
    <t>Регулировка доводчика, подъезд № 1</t>
  </si>
  <si>
    <t>май 2018г.</t>
  </si>
  <si>
    <t>Заделка трещин в бетонной отмостке, примыкание к цоколю цементным раствором</t>
  </si>
  <si>
    <t>июнь 2018г.</t>
  </si>
  <si>
    <t>м/п</t>
  </si>
  <si>
    <t>Ремонт ж/бетонных ограждающих конструкций входа в подъезды №№ 1,2,3,4 с окраской фасадными красками</t>
  </si>
  <si>
    <t>м2</t>
  </si>
  <si>
    <t>Ведение банковского счета по капитальному ремонту за 2015-2017гг</t>
  </si>
  <si>
    <t>сентябрь 2018г</t>
  </si>
  <si>
    <t>Ремонт системы ПЗУ, подъезд № 4</t>
  </si>
  <si>
    <t>Замена аварийного стояка ХВС кв. №№ 36,39,42</t>
  </si>
  <si>
    <t>ноябрь 2018г</t>
  </si>
  <si>
    <t>Монтаж кабель-каналов и укладка проводов в кабель-каналы на л/площадках в подъездах №№ 1,2,3,4</t>
  </si>
  <si>
    <t>Ремонт системы ПЗУ, подъезд № 1</t>
  </si>
  <si>
    <t>Замена аварийного стояка ХВС кв. №№ 55,59,63,67</t>
  </si>
  <si>
    <t>декабрь 2018г</t>
  </si>
  <si>
    <t>Установка вакуумного клапана на канализационно-вентиляционном стояке в кв. № 67</t>
  </si>
  <si>
    <t>Ревизия ВРУ с заменой предохранителей</t>
  </si>
  <si>
    <t>Замена аварийного участка стояка системы канализации диам. 100 мм в кв. № 15</t>
  </si>
  <si>
    <t>Итого по ремонту:</t>
  </si>
  <si>
    <t>ОТЧЕТ</t>
  </si>
  <si>
    <t>о выполнении договора управления МКД № 9 по ул. Дружбы народов, г. Сортавала                     за период с 01.01.2018г по 31.12.2018г</t>
  </si>
  <si>
    <t>Услуги по управлению МКД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</si>
</sst>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2" fontId="0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0" fontId="0" fillId="0" borderId="1" xfId="0" applyFont="1" applyBorder="1" applyAlignment="1">
      <alignment vertical="center" wrapText="1"/>
    </xf>
    <xf numFmtId="2" fontId="0" fillId="0" borderId="5" xfId="0" applyNumberFormat="1" applyFont="1" applyBorder="1" applyAlignment="1">
      <alignment horizontal="center" vertical="center"/>
    </xf>
    <xf numFmtId="2" fontId="0" fillId="0" borderId="5" xfId="0" applyNumberFormat="1" applyFont="1" applyBorder="1" applyAlignment="1">
      <alignment horizontal="center" vertical="distributed" wrapText="1"/>
    </xf>
    <xf numFmtId="0" fontId="0" fillId="0" borderId="5" xfId="0" applyFont="1" applyBorder="1" applyAlignment="1">
      <alignment vertical="center" wrapText="1"/>
    </xf>
    <xf numFmtId="0" fontId="0" fillId="0" borderId="0" xfId="0" applyAlignment="1">
      <alignment wrapText="1"/>
    </xf>
    <xf numFmtId="2" fontId="0" fillId="0" borderId="5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2" borderId="0" xfId="0" applyFill="1"/>
    <xf numFmtId="2" fontId="0" fillId="0" borderId="1" xfId="0" applyNumberFormat="1" applyFont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0" fontId="0" fillId="0" borderId="4" xfId="0" applyFont="1" applyBorder="1" applyAlignment="1">
      <alignment wrapText="1"/>
    </xf>
    <xf numFmtId="0" fontId="0" fillId="0" borderId="4" xfId="0" applyFont="1" applyBorder="1" applyAlignment="1">
      <alignment horizontal="center" wrapText="1"/>
    </xf>
    <xf numFmtId="0" fontId="0" fillId="0" borderId="4" xfId="0" applyFont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/>
    </xf>
    <xf numFmtId="2" fontId="0" fillId="0" borderId="4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/>
    <xf numFmtId="2" fontId="0" fillId="0" borderId="1" xfId="0" applyNumberFormat="1" applyFont="1" applyBorder="1" applyAlignment="1">
      <alignment horizont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1" xfId="0" applyFont="1" applyFill="1" applyBorder="1" applyAlignment="1">
      <alignment horizontal="left" wrapText="1"/>
    </xf>
    <xf numFmtId="2" fontId="0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83;&#1100;&#1075;&#1072;/&#1040;&#1050;&#1058;&#1067;%20&#1047;&#1040;%20&#1052;&#1045;&#1057;&#1071;&#1062;/&#1040;&#1050;&#1058;&#1067;%20&#1047;&#1040;%20&#1052;&#1045;&#1057;&#1071;&#1062;%20&#1044;&#1088;%20&#1085;&#1072;&#1088;&#1086;&#1076;&#1086;&#1074;,%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 2016"/>
      <sheetName val="Февраль 2016 г."/>
      <sheetName val="март 2016 г."/>
      <sheetName val="апрель 2016 г."/>
      <sheetName val="май 2016 г."/>
      <sheetName val="июнь 2016 г."/>
      <sheetName val="июль 2016 г."/>
      <sheetName val="август2016г."/>
      <sheetName val="сентябрь 2016"/>
      <sheetName val="октябрь 2016 г."/>
      <sheetName val="ноябрь 2016 г."/>
      <sheetName val="декабрь 2016г."/>
      <sheetName val="январь 2017г."/>
      <sheetName val="февраль 2017г."/>
      <sheetName val="март 2017г."/>
      <sheetName val="апрель 2017г"/>
      <sheetName val="май 2017г"/>
      <sheetName val="июнь 2017г"/>
      <sheetName val="июль 2017г"/>
      <sheetName val="август 2017г"/>
      <sheetName val="сент 2017"/>
      <sheetName val="окт 2017"/>
      <sheetName val="нояб 2017"/>
      <sheetName val="дек 2017"/>
      <sheetName val="2017"/>
      <sheetName val="янв 2018г"/>
      <sheetName val="фев 2018г"/>
      <sheetName val="март 2018г"/>
      <sheetName val="апрель 2018г"/>
      <sheetName val="май 2018г"/>
      <sheetName val="июнь 2018г"/>
      <sheetName val="июль 2018"/>
      <sheetName val="авг 2018"/>
      <sheetName val="сент 2018"/>
      <sheetName val="окт 2018г"/>
      <sheetName val="нояб 2018г"/>
      <sheetName val="дек 2018г"/>
      <sheetName val="2018г"/>
      <sheetName val="янв 2019"/>
      <sheetName val="фев 2019"/>
      <sheetName val="март 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9">
          <cell r="F9">
            <v>11916.66</v>
          </cell>
        </row>
        <row r="10">
          <cell r="F10">
            <v>6909.66</v>
          </cell>
        </row>
        <row r="11">
          <cell r="F11">
            <v>6108.54</v>
          </cell>
        </row>
        <row r="13">
          <cell r="F13">
            <v>267.04000000000002</v>
          </cell>
        </row>
        <row r="14">
          <cell r="F14">
            <v>66.760000000000005</v>
          </cell>
        </row>
        <row r="15">
          <cell r="F15">
            <v>300.42</v>
          </cell>
        </row>
        <row r="16">
          <cell r="F16">
            <v>667.6</v>
          </cell>
        </row>
        <row r="17">
          <cell r="F17">
            <v>500.65</v>
          </cell>
        </row>
        <row r="18">
          <cell r="F18">
            <v>1301.8</v>
          </cell>
        </row>
        <row r="19">
          <cell r="F19">
            <v>12550.88</v>
          </cell>
        </row>
        <row r="20">
          <cell r="F20">
            <v>50003.170000000006</v>
          </cell>
        </row>
        <row r="26">
          <cell r="F26">
            <v>13941</v>
          </cell>
        </row>
      </sheetData>
      <sheetData sheetId="26">
        <row r="9">
          <cell r="F9">
            <v>11916.66</v>
          </cell>
        </row>
        <row r="10">
          <cell r="F10">
            <v>6909.66</v>
          </cell>
        </row>
        <row r="11">
          <cell r="F11">
            <v>6108.54</v>
          </cell>
        </row>
        <row r="13">
          <cell r="F13">
            <v>267.04000000000002</v>
          </cell>
        </row>
        <row r="14">
          <cell r="F14">
            <v>66.760000000000005</v>
          </cell>
        </row>
        <row r="15">
          <cell r="F15">
            <v>300.42</v>
          </cell>
        </row>
        <row r="16">
          <cell r="F16">
            <v>667.6</v>
          </cell>
        </row>
        <row r="17">
          <cell r="F17">
            <v>500.65</v>
          </cell>
        </row>
        <row r="18">
          <cell r="F18">
            <v>1301.8</v>
          </cell>
        </row>
        <row r="19">
          <cell r="F19">
            <v>12550.88</v>
          </cell>
        </row>
        <row r="20">
          <cell r="F20">
            <v>50003.170000000006</v>
          </cell>
        </row>
        <row r="26">
          <cell r="F26">
            <v>25126</v>
          </cell>
        </row>
      </sheetData>
      <sheetData sheetId="27">
        <row r="9">
          <cell r="F9">
            <v>11916.66</v>
          </cell>
        </row>
        <row r="10">
          <cell r="F10">
            <v>6909.66</v>
          </cell>
        </row>
        <row r="11">
          <cell r="F11">
            <v>6108.54</v>
          </cell>
        </row>
        <row r="13">
          <cell r="F13">
            <v>267.04000000000002</v>
          </cell>
        </row>
        <row r="14">
          <cell r="F14">
            <v>66.760000000000005</v>
          </cell>
        </row>
        <row r="15">
          <cell r="F15">
            <v>300.42</v>
          </cell>
        </row>
        <row r="16">
          <cell r="F16">
            <v>667.6</v>
          </cell>
        </row>
        <row r="17">
          <cell r="F17">
            <v>500.65</v>
          </cell>
        </row>
        <row r="18">
          <cell r="F18">
            <v>1301.8</v>
          </cell>
        </row>
        <row r="19">
          <cell r="F19">
            <v>12550.88</v>
          </cell>
        </row>
        <row r="20">
          <cell r="F20">
            <v>50003.170000000006</v>
          </cell>
        </row>
        <row r="26">
          <cell r="F26">
            <v>660</v>
          </cell>
        </row>
      </sheetData>
      <sheetData sheetId="28">
        <row r="9">
          <cell r="F9">
            <v>11916.66</v>
          </cell>
        </row>
        <row r="10">
          <cell r="F10">
            <v>6909.66</v>
          </cell>
        </row>
        <row r="11">
          <cell r="F11">
            <v>6108.54</v>
          </cell>
        </row>
        <row r="13">
          <cell r="F13">
            <v>267.04000000000002</v>
          </cell>
        </row>
        <row r="14">
          <cell r="F14">
            <v>66.760000000000005</v>
          </cell>
        </row>
        <row r="15">
          <cell r="F15">
            <v>300.42</v>
          </cell>
        </row>
        <row r="16">
          <cell r="F16">
            <v>667.6</v>
          </cell>
        </row>
        <row r="17">
          <cell r="F17">
            <v>500.65</v>
          </cell>
        </row>
        <row r="18">
          <cell r="F18">
            <v>1301.8</v>
          </cell>
        </row>
        <row r="19">
          <cell r="F19">
            <v>12550.88</v>
          </cell>
        </row>
        <row r="20">
          <cell r="F20">
            <v>50003.170000000006</v>
          </cell>
        </row>
        <row r="26">
          <cell r="F26">
            <v>935</v>
          </cell>
        </row>
      </sheetData>
      <sheetData sheetId="29">
        <row r="9">
          <cell r="F9">
            <v>11916.66</v>
          </cell>
        </row>
        <row r="10">
          <cell r="F10">
            <v>6909.66</v>
          </cell>
        </row>
        <row r="11">
          <cell r="F11">
            <v>6108.54</v>
          </cell>
        </row>
        <row r="14">
          <cell r="F14">
            <v>267.04000000000002</v>
          </cell>
        </row>
        <row r="15">
          <cell r="F15">
            <v>66.760000000000005</v>
          </cell>
        </row>
        <row r="16">
          <cell r="F16">
            <v>300.42</v>
          </cell>
        </row>
        <row r="17">
          <cell r="F17">
            <v>667.6</v>
          </cell>
        </row>
        <row r="18">
          <cell r="F18">
            <v>500.65</v>
          </cell>
        </row>
        <row r="19">
          <cell r="F19">
            <v>1301.8</v>
          </cell>
        </row>
        <row r="21">
          <cell r="F21">
            <v>34014.19</v>
          </cell>
        </row>
        <row r="26">
          <cell r="F26">
            <v>440</v>
          </cell>
        </row>
      </sheetData>
      <sheetData sheetId="30">
        <row r="9">
          <cell r="F9">
            <v>11916.66</v>
          </cell>
        </row>
        <row r="10">
          <cell r="F10">
            <v>6909.66</v>
          </cell>
        </row>
        <row r="11">
          <cell r="F11">
            <v>6108.54</v>
          </cell>
        </row>
        <row r="13">
          <cell r="F13">
            <v>267.04000000000002</v>
          </cell>
        </row>
        <row r="14">
          <cell r="F14">
            <v>66.760000000000005</v>
          </cell>
        </row>
        <row r="15">
          <cell r="F15">
            <v>300.42</v>
          </cell>
        </row>
        <row r="16">
          <cell r="F16">
            <v>667.6</v>
          </cell>
        </row>
        <row r="17">
          <cell r="F17">
            <v>500.65</v>
          </cell>
        </row>
        <row r="18">
          <cell r="F18">
            <v>1301.8</v>
          </cell>
        </row>
        <row r="20">
          <cell r="F20">
            <v>39652.290000000008</v>
          </cell>
        </row>
        <row r="25">
          <cell r="F25">
            <v>49792</v>
          </cell>
        </row>
      </sheetData>
      <sheetData sheetId="31">
        <row r="9">
          <cell r="F9">
            <v>12150.32</v>
          </cell>
        </row>
        <row r="10">
          <cell r="F10">
            <v>7043.1799999999994</v>
          </cell>
        </row>
        <row r="11">
          <cell r="F11">
            <v>7477.1200000000008</v>
          </cell>
        </row>
        <row r="13">
          <cell r="F13">
            <v>267.04000000000002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1702.38</v>
          </cell>
        </row>
        <row r="18">
          <cell r="F18">
            <v>40189.520000000004</v>
          </cell>
        </row>
        <row r="22">
          <cell r="F22">
            <v>0</v>
          </cell>
        </row>
      </sheetData>
      <sheetData sheetId="32">
        <row r="9">
          <cell r="F9">
            <v>12150.32</v>
          </cell>
        </row>
        <row r="10">
          <cell r="F10">
            <v>7043.1799999999994</v>
          </cell>
        </row>
        <row r="11">
          <cell r="F11">
            <v>7477.1200000000008</v>
          </cell>
        </row>
        <row r="13">
          <cell r="F13">
            <v>267.04000000000002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1001.4</v>
          </cell>
        </row>
        <row r="18">
          <cell r="F18">
            <v>39488.540000000008</v>
          </cell>
        </row>
        <row r="22">
          <cell r="F22">
            <v>0</v>
          </cell>
        </row>
      </sheetData>
      <sheetData sheetId="33">
        <row r="9">
          <cell r="F9">
            <v>12150.32</v>
          </cell>
        </row>
        <row r="10">
          <cell r="F10">
            <v>7043.1799999999994</v>
          </cell>
        </row>
        <row r="11">
          <cell r="F11">
            <v>7477.1200000000008</v>
          </cell>
        </row>
        <row r="13">
          <cell r="F13">
            <v>267.04000000000002</v>
          </cell>
        </row>
        <row r="14">
          <cell r="F14">
            <v>600.84</v>
          </cell>
        </row>
        <row r="15">
          <cell r="F15">
            <v>367.18</v>
          </cell>
        </row>
        <row r="16">
          <cell r="F16">
            <v>1268.44</v>
          </cell>
        </row>
        <row r="18">
          <cell r="F18">
            <v>40723.600000000006</v>
          </cell>
        </row>
        <row r="23">
          <cell r="F23">
            <v>5490</v>
          </cell>
        </row>
      </sheetData>
      <sheetData sheetId="34">
        <row r="9">
          <cell r="F9">
            <v>12150.32</v>
          </cell>
        </row>
        <row r="10">
          <cell r="F10">
            <v>7043.1799999999994</v>
          </cell>
        </row>
        <row r="11">
          <cell r="F11">
            <v>7477.1200000000008</v>
          </cell>
        </row>
        <row r="13">
          <cell r="F13">
            <v>267.04000000000002</v>
          </cell>
        </row>
        <row r="14">
          <cell r="F14">
            <v>534.08000000000004</v>
          </cell>
        </row>
        <row r="15">
          <cell r="F15">
            <v>333.8</v>
          </cell>
        </row>
        <row r="16">
          <cell r="F16">
            <v>3237.86</v>
          </cell>
        </row>
        <row r="18">
          <cell r="F18">
            <v>42592.880000000012</v>
          </cell>
        </row>
        <row r="23">
          <cell r="F23">
            <v>0</v>
          </cell>
        </row>
      </sheetData>
      <sheetData sheetId="35">
        <row r="9">
          <cell r="F9">
            <v>12150.32</v>
          </cell>
        </row>
        <row r="10">
          <cell r="F10">
            <v>7043.1799999999994</v>
          </cell>
        </row>
        <row r="11">
          <cell r="F11">
            <v>7477.1200000000008</v>
          </cell>
        </row>
        <row r="13">
          <cell r="F13">
            <v>267.04000000000002</v>
          </cell>
        </row>
        <row r="14">
          <cell r="F14">
            <v>534.08000000000004</v>
          </cell>
        </row>
        <row r="15">
          <cell r="F15">
            <v>333.8</v>
          </cell>
        </row>
        <row r="16">
          <cell r="F16">
            <v>1368.58</v>
          </cell>
        </row>
        <row r="18">
          <cell r="F18">
            <v>40723.600000000013</v>
          </cell>
        </row>
        <row r="24">
          <cell r="F24">
            <v>40949</v>
          </cell>
        </row>
      </sheetData>
      <sheetData sheetId="36">
        <row r="9">
          <cell r="F9">
            <v>12150.32</v>
          </cell>
        </row>
        <row r="10">
          <cell r="F10">
            <v>7043.1799999999994</v>
          </cell>
        </row>
        <row r="11">
          <cell r="F11">
            <v>7477.1200000000008</v>
          </cell>
        </row>
        <row r="13">
          <cell r="F13">
            <v>267.04000000000002</v>
          </cell>
        </row>
        <row r="14">
          <cell r="F14">
            <v>667.4</v>
          </cell>
        </row>
        <row r="15">
          <cell r="F15">
            <v>500.67</v>
          </cell>
        </row>
        <row r="16">
          <cell r="F16">
            <v>1301.8900000000001</v>
          </cell>
        </row>
        <row r="18">
          <cell r="F18">
            <v>40956.580000000009</v>
          </cell>
        </row>
        <row r="25">
          <cell r="F25">
            <v>20045</v>
          </cell>
        </row>
      </sheetData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topLeftCell="A33" workbookViewId="0">
      <selection activeCell="D45" sqref="D45"/>
    </sheetView>
  </sheetViews>
  <sheetFormatPr defaultRowHeight="14.4" x14ac:dyDescent="0.3"/>
  <cols>
    <col min="1" max="1" width="28.44140625" customWidth="1"/>
    <col min="2" max="2" width="14.6640625" customWidth="1"/>
    <col min="3" max="3" width="9.44140625" customWidth="1"/>
    <col min="4" max="4" width="9" customWidth="1"/>
    <col min="5" max="5" width="13" customWidth="1"/>
    <col min="6" max="6" width="12.6640625" customWidth="1"/>
    <col min="7" max="7" width="0.109375" hidden="1" customWidth="1"/>
    <col min="8" max="8" width="9.109375" hidden="1" customWidth="1"/>
    <col min="9" max="9" width="11.109375" hidden="1" customWidth="1"/>
    <col min="10" max="10" width="9.109375" hidden="1" customWidth="1"/>
    <col min="11" max="13" width="9.5546875" hidden="1" customWidth="1"/>
  </cols>
  <sheetData>
    <row r="1" spans="1:13" x14ac:dyDescent="0.3">
      <c r="A1" s="35" t="s">
        <v>69</v>
      </c>
      <c r="B1" s="35"/>
      <c r="C1" s="35"/>
      <c r="D1" s="35"/>
      <c r="E1" s="35"/>
      <c r="F1" s="35"/>
      <c r="G1" s="35"/>
      <c r="H1" s="35"/>
      <c r="I1" s="35"/>
    </row>
    <row r="2" spans="1:13" ht="33" customHeight="1" x14ac:dyDescent="0.3">
      <c r="A2" s="36" t="s">
        <v>70</v>
      </c>
      <c r="B2" s="36"/>
      <c r="C2" s="36"/>
      <c r="D2" s="36"/>
      <c r="E2" s="36"/>
      <c r="F2" s="36"/>
      <c r="G2" s="36"/>
      <c r="H2" s="36"/>
      <c r="I2" s="36"/>
    </row>
    <row r="4" spans="1:13" ht="15" x14ac:dyDescent="0.25">
      <c r="A4" s="37"/>
      <c r="B4" s="37"/>
      <c r="C4" s="1"/>
      <c r="E4" s="2"/>
      <c r="F4" s="2"/>
    </row>
    <row r="6" spans="1:13" ht="110.25" customHeight="1" x14ac:dyDescent="0.3">
      <c r="A6" s="3" t="s">
        <v>0</v>
      </c>
      <c r="B6" s="3" t="s">
        <v>1</v>
      </c>
      <c r="C6" s="38" t="s">
        <v>2</v>
      </c>
      <c r="D6" s="39"/>
      <c r="E6" s="3" t="s">
        <v>3</v>
      </c>
      <c r="F6" s="3" t="s">
        <v>4</v>
      </c>
    </row>
    <row r="7" spans="1:13" ht="15" customHeight="1" x14ac:dyDescent="0.3">
      <c r="A7" s="40" t="s">
        <v>5</v>
      </c>
      <c r="B7" s="41"/>
      <c r="C7" s="41"/>
      <c r="D7" s="41"/>
      <c r="E7" s="41"/>
      <c r="F7" s="42"/>
    </row>
    <row r="8" spans="1:13" ht="136.5" customHeight="1" x14ac:dyDescent="0.3">
      <c r="A8" s="4" t="s">
        <v>6</v>
      </c>
      <c r="B8" s="5" t="s">
        <v>7</v>
      </c>
      <c r="C8" s="33" t="s">
        <v>8</v>
      </c>
      <c r="D8" s="34"/>
      <c r="E8" s="6" t="s">
        <v>9</v>
      </c>
      <c r="F8" s="7">
        <f>'[1]янв 2018г'!F9+'[1]фев 2018г'!F9+'[1]март 2018г'!F9+'[1]апрель 2018г'!F9+'[1]май 2018г'!F9+'[1]июнь 2018г'!F9+'[1]июль 2018'!F9+'[1]авг 2018'!F9+'[1]сент 2018'!F9+'[1]окт 2018г'!F9+'[1]нояб 2018г'!F9+'[1]дек 2018г'!F9</f>
        <v>144401.88000000003</v>
      </c>
      <c r="K8" s="8"/>
    </row>
    <row r="9" spans="1:13" ht="86.4" x14ac:dyDescent="0.3">
      <c r="A9" s="9" t="s">
        <v>10</v>
      </c>
      <c r="B9" s="5" t="s">
        <v>7</v>
      </c>
      <c r="C9" s="33" t="s">
        <v>8</v>
      </c>
      <c r="D9" s="34"/>
      <c r="E9" s="6" t="s">
        <v>11</v>
      </c>
      <c r="F9" s="10">
        <f>'[1]янв 2018г'!F10+'[1]фев 2018г'!F10+'[1]март 2018г'!F10+'[1]апрель 2018г'!F10+'[1]май 2018г'!F10+'[1]июнь 2018г'!F10+'[1]июль 2018'!F10+'[1]авг 2018'!F10+'[1]сент 2018'!F10+'[1]окт 2018г'!F10+'[1]нояб 2018г'!F10+'[1]дек 2018г'!F10</f>
        <v>83717.039999999994</v>
      </c>
    </row>
    <row r="10" spans="1:13" ht="86.4" x14ac:dyDescent="0.3">
      <c r="A10" s="9" t="s">
        <v>12</v>
      </c>
      <c r="B10" s="5" t="s">
        <v>13</v>
      </c>
      <c r="C10" s="33" t="s">
        <v>8</v>
      </c>
      <c r="D10" s="34"/>
      <c r="E10" s="6" t="s">
        <v>14</v>
      </c>
      <c r="F10" s="11">
        <f>'[1]янв 2018г'!F11+'[1]фев 2018г'!F11+'[1]март 2018г'!F11+'[1]апрель 2018г'!F11+'[1]май 2018г'!F11+'[1]июнь 2018г'!F11+'[1]июль 2018'!F11+'[1]авг 2018'!F11+'[1]сент 2018'!F11+'[1]окт 2018г'!F11+'[1]нояб 2018г'!F11+'[1]дек 2018г'!F11</f>
        <v>81513.959999999992</v>
      </c>
    </row>
    <row r="11" spans="1:13" ht="91.5" customHeight="1" x14ac:dyDescent="0.3">
      <c r="A11" s="12" t="s">
        <v>15</v>
      </c>
      <c r="B11" s="12" t="s">
        <v>16</v>
      </c>
      <c r="C11" s="33" t="s">
        <v>8</v>
      </c>
      <c r="D11" s="34"/>
      <c r="E11" s="13" t="s">
        <v>17</v>
      </c>
      <c r="F11" s="14">
        <v>122337.74</v>
      </c>
      <c r="K11" s="8"/>
    </row>
    <row r="12" spans="1:13" ht="28.8" x14ac:dyDescent="0.3">
      <c r="A12" s="4" t="s">
        <v>18</v>
      </c>
      <c r="B12" s="15" t="s">
        <v>19</v>
      </c>
      <c r="C12" s="33" t="s">
        <v>8</v>
      </c>
      <c r="D12" s="34"/>
      <c r="E12" s="7">
        <v>0.08</v>
      </c>
      <c r="F12" s="7">
        <f>'[1]янв 2018г'!F13+'[1]фев 2018г'!F13+'[1]март 2018г'!F13+'[1]апрель 2018г'!F13+'[1]май 2018г'!F14+'[1]июнь 2018г'!F13+'[1]июль 2018'!F13+'[1]авг 2018'!F13+'[1]сент 2018'!F13+'[1]окт 2018г'!F13+'[1]нояб 2018г'!F13+'[1]дек 2018г'!F13</f>
        <v>3204.48</v>
      </c>
    </row>
    <row r="13" spans="1:13" ht="57.6" x14ac:dyDescent="0.3">
      <c r="A13" s="9" t="s">
        <v>20</v>
      </c>
      <c r="B13" s="16" t="s">
        <v>21</v>
      </c>
      <c r="C13" s="33" t="s">
        <v>22</v>
      </c>
      <c r="D13" s="44"/>
      <c r="E13" s="7">
        <v>0.06</v>
      </c>
      <c r="F13" s="7">
        <v>2200</v>
      </c>
      <c r="L13" s="17" t="s">
        <v>23</v>
      </c>
      <c r="M13" s="17"/>
    </row>
    <row r="14" spans="1:13" ht="43.2" x14ac:dyDescent="0.3">
      <c r="A14" s="4" t="s">
        <v>24</v>
      </c>
      <c r="B14" s="15" t="s">
        <v>19</v>
      </c>
      <c r="C14" s="33" t="s">
        <v>22</v>
      </c>
      <c r="D14" s="44"/>
      <c r="E14" s="7">
        <v>0.02</v>
      </c>
      <c r="F14" s="7">
        <f>'[1]янв 2018г'!F14+'[1]фев 2018г'!F14+'[1]март 2018г'!F14+'[1]апрель 2018г'!F14+'[1]май 2018г'!F15+'[1]июнь 2018г'!F14</f>
        <v>400.56</v>
      </c>
    </row>
    <row r="15" spans="1:13" ht="28.8" x14ac:dyDescent="0.3">
      <c r="A15" s="4" t="s">
        <v>25</v>
      </c>
      <c r="B15" s="15" t="s">
        <v>19</v>
      </c>
      <c r="C15" s="33" t="s">
        <v>22</v>
      </c>
      <c r="D15" s="34"/>
      <c r="E15" s="18">
        <v>0.09</v>
      </c>
      <c r="F15" s="18">
        <f>'[1]янв 2018г'!F15+'[1]фев 2018г'!F15+'[1]март 2018г'!F15+'[1]апрель 2018г'!F15+'[1]май 2018г'!F16+'[1]июнь 2018г'!F15</f>
        <v>1802.5200000000002</v>
      </c>
    </row>
    <row r="16" spans="1:13" ht="15" customHeight="1" x14ac:dyDescent="0.3">
      <c r="A16" s="4" t="s">
        <v>26</v>
      </c>
      <c r="B16" s="15" t="s">
        <v>19</v>
      </c>
      <c r="C16" s="33" t="s">
        <v>22</v>
      </c>
      <c r="D16" s="34"/>
      <c r="E16" s="18">
        <v>0.14199999999999999</v>
      </c>
      <c r="F16" s="18">
        <f>'[1]янв 2018г'!F16+'[1]фев 2018г'!F16+'[1]март 2018г'!F16:F17+'[1]апрель 2018г'!F16+'[1]май 2018г'!F17+'[1]июнь 2018г'!F16+'[1]июль 2018'!F14+'[1]авг 2018'!F14+'[1]сент 2018'!F14+'[1]окт 2018г'!F14+'[1]нояб 2018г'!F14+'[1]дек 2018г'!F14</f>
        <v>6341.9999999999991</v>
      </c>
      <c r="L16">
        <f>F16/3338/12</f>
        <v>0.15832834032354701</v>
      </c>
    </row>
    <row r="17" spans="1:13" ht="18" customHeight="1" x14ac:dyDescent="0.3">
      <c r="A17" s="4" t="s">
        <v>27</v>
      </c>
      <c r="B17" s="5" t="s">
        <v>19</v>
      </c>
      <c r="C17" s="33" t="s">
        <v>22</v>
      </c>
      <c r="D17" s="34"/>
      <c r="E17" s="7">
        <v>0.99</v>
      </c>
      <c r="F17" s="7">
        <f>'[1]янв 2018г'!F17+'[1]фев 2018г'!F17+'[1]март 2018г'!F17+'[1]апрель 2018г'!F17+'[1]май 2018г'!F18+'[1]июнь 2018г'!F17+'[1]июль 2018'!F15+'[1]авг 2018'!F15+'[1]сент 2018'!F15+'[1]окт 2018г'!F15+'[1]нояб 2018г'!F15+'[1]дек 2018г'!F15</f>
        <v>4539.3500000000004</v>
      </c>
      <c r="L17">
        <f>F17/338/12</f>
        <v>1.1191691321499013</v>
      </c>
    </row>
    <row r="18" spans="1:13" ht="15" customHeight="1" x14ac:dyDescent="0.3">
      <c r="A18" s="4" t="s">
        <v>28</v>
      </c>
      <c r="B18" s="15" t="s">
        <v>19</v>
      </c>
      <c r="C18" s="33" t="s">
        <v>22</v>
      </c>
      <c r="D18" s="34"/>
      <c r="E18" s="18">
        <v>0.44</v>
      </c>
      <c r="F18" s="18">
        <f>'[1]янв 2018г'!F18+'[1]фев 2018г'!F18+'[1]март 2018г'!F18+'[1]апрель 2018г'!F18+'[1]май 2018г'!F19+'[1]июнь 2018г'!F18+'[1]июль 2018'!F16+'[1]авг 2018'!F16+'[1]сент 2018'!F16+'[1]окт 2018г'!F16+'[1]нояб 2018г'!F16+'[1]дек 2018г'!F16</f>
        <v>17691.349999999999</v>
      </c>
      <c r="L18" s="8">
        <f>F18/3338/12</f>
        <v>0.44166541841422008</v>
      </c>
    </row>
    <row r="19" spans="1:13" ht="15.75" customHeight="1" x14ac:dyDescent="0.3">
      <c r="A19" s="4" t="s">
        <v>29</v>
      </c>
      <c r="B19" s="16" t="s">
        <v>30</v>
      </c>
      <c r="C19" s="33" t="s">
        <v>31</v>
      </c>
      <c r="D19" s="34"/>
      <c r="E19" s="19">
        <v>545.89</v>
      </c>
      <c r="F19" s="18">
        <f>'[1]янв 2018г'!F19+'[1]фев 2018г'!F19+'[1]март 2018г'!F19+'[1]апрель 2018г'!F19-0.52</f>
        <v>50203</v>
      </c>
    </row>
    <row r="20" spans="1:13" x14ac:dyDescent="0.3">
      <c r="A20" s="20" t="s">
        <v>32</v>
      </c>
      <c r="B20" s="21"/>
      <c r="C20" s="21"/>
      <c r="D20" s="22"/>
      <c r="E20" s="23"/>
      <c r="F20" s="24">
        <f>SUM(F8:F19)</f>
        <v>518353.87999999995</v>
      </c>
      <c r="L20" s="8">
        <f>'[1]янв 2018г'!F20+'[1]фев 2018г'!F20+'[1]март 2018г'!F20+'[1]апрель 2018г'!F20+'[1]май 2018г'!F21+'[1]июнь 2018г'!F20+'[1]июль 2018'!F18+'[1]авг 2018'!F18+'[1]сент 2018'!F18+'[1]окт 2018г'!F18+'[1]нояб 2018г'!F18+'[1]дек 2018г'!F18</f>
        <v>518353.88000000012</v>
      </c>
      <c r="M20" s="8"/>
    </row>
    <row r="21" spans="1:13" ht="15" customHeight="1" x14ac:dyDescent="0.3">
      <c r="A21" s="43" t="s">
        <v>33</v>
      </c>
      <c r="B21" s="43"/>
      <c r="C21" s="43"/>
      <c r="D21" s="43"/>
      <c r="E21" s="43"/>
      <c r="F21" s="43"/>
    </row>
    <row r="22" spans="1:13" ht="110.4" x14ac:dyDescent="0.3">
      <c r="A22" s="3" t="s">
        <v>0</v>
      </c>
      <c r="B22" s="3" t="s">
        <v>1</v>
      </c>
      <c r="C22" s="25" t="s">
        <v>2</v>
      </c>
      <c r="D22" s="26" t="s">
        <v>34</v>
      </c>
      <c r="E22" s="3" t="s">
        <v>3</v>
      </c>
      <c r="F22" s="3" t="s">
        <v>4</v>
      </c>
    </row>
    <row r="23" spans="1:13" ht="90.75" customHeight="1" x14ac:dyDescent="0.3">
      <c r="A23" s="27" t="s">
        <v>35</v>
      </c>
      <c r="B23" s="28" t="s">
        <v>36</v>
      </c>
      <c r="C23" s="25" t="s">
        <v>37</v>
      </c>
      <c r="D23" s="28">
        <v>1</v>
      </c>
      <c r="E23" s="29">
        <f>F23/D23</f>
        <v>3419</v>
      </c>
      <c r="F23" s="29">
        <v>3419</v>
      </c>
    </row>
    <row r="24" spans="1:13" ht="43.2" x14ac:dyDescent="0.3">
      <c r="A24" s="27" t="s">
        <v>38</v>
      </c>
      <c r="B24" s="28" t="s">
        <v>36</v>
      </c>
      <c r="C24" s="25" t="s">
        <v>39</v>
      </c>
      <c r="D24" s="28">
        <v>16.5</v>
      </c>
      <c r="E24" s="29">
        <f>F24/D24</f>
        <v>460.66666666666669</v>
      </c>
      <c r="F24" s="29">
        <v>7601</v>
      </c>
    </row>
    <row r="25" spans="1:13" ht="28.8" x14ac:dyDescent="0.3">
      <c r="A25" s="27" t="s">
        <v>40</v>
      </c>
      <c r="B25" s="28" t="s">
        <v>36</v>
      </c>
      <c r="C25" s="25" t="s">
        <v>37</v>
      </c>
      <c r="D25" s="28">
        <v>1</v>
      </c>
      <c r="E25" s="29">
        <f>F25/D25</f>
        <v>2921</v>
      </c>
      <c r="F25" s="29">
        <v>2921</v>
      </c>
    </row>
    <row r="26" spans="1:13" ht="100.8" x14ac:dyDescent="0.3">
      <c r="A26" s="27" t="s">
        <v>41</v>
      </c>
      <c r="B26" s="28" t="s">
        <v>42</v>
      </c>
      <c r="C26" s="25" t="s">
        <v>39</v>
      </c>
      <c r="D26" s="28">
        <v>95</v>
      </c>
      <c r="E26" s="29">
        <f>F26/D26</f>
        <v>75.978947368421046</v>
      </c>
      <c r="F26" s="29">
        <v>7218</v>
      </c>
    </row>
    <row r="27" spans="1:13" ht="28.8" x14ac:dyDescent="0.3">
      <c r="A27" s="27" t="s">
        <v>43</v>
      </c>
      <c r="B27" s="28" t="s">
        <v>42</v>
      </c>
      <c r="C27" s="25" t="s">
        <v>39</v>
      </c>
      <c r="D27" s="28">
        <v>15</v>
      </c>
      <c r="E27" s="29">
        <f>F27/D27</f>
        <v>1193.8666666666666</v>
      </c>
      <c r="F27" s="29">
        <v>17908</v>
      </c>
    </row>
    <row r="28" spans="1:13" ht="43.2" x14ac:dyDescent="0.3">
      <c r="A28" s="27" t="s">
        <v>44</v>
      </c>
      <c r="B28" s="28" t="s">
        <v>45</v>
      </c>
      <c r="C28" s="25" t="s">
        <v>46</v>
      </c>
      <c r="D28" s="28">
        <v>0.4</v>
      </c>
      <c r="E28" s="29">
        <v>1650</v>
      </c>
      <c r="F28" s="29">
        <v>660</v>
      </c>
    </row>
    <row r="29" spans="1:13" ht="42" customHeight="1" x14ac:dyDescent="0.3">
      <c r="A29" s="27" t="s">
        <v>47</v>
      </c>
      <c r="B29" s="28" t="s">
        <v>48</v>
      </c>
      <c r="C29" s="25" t="s">
        <v>46</v>
      </c>
      <c r="D29" s="28">
        <v>0.5</v>
      </c>
      <c r="E29" s="29">
        <v>1870</v>
      </c>
      <c r="F29" s="29">
        <v>935</v>
      </c>
    </row>
    <row r="30" spans="1:13" ht="28.8" x14ac:dyDescent="0.3">
      <c r="A30" s="27" t="s">
        <v>49</v>
      </c>
      <c r="B30" s="28" t="s">
        <v>50</v>
      </c>
      <c r="C30" s="25" t="s">
        <v>37</v>
      </c>
      <c r="D30" s="28">
        <v>1</v>
      </c>
      <c r="E30" s="29">
        <v>440</v>
      </c>
      <c r="F30" s="29">
        <v>440</v>
      </c>
    </row>
    <row r="31" spans="1:13" ht="43.2" x14ac:dyDescent="0.3">
      <c r="A31" s="27" t="s">
        <v>51</v>
      </c>
      <c r="B31" s="28" t="s">
        <v>52</v>
      </c>
      <c r="C31" s="25" t="s">
        <v>53</v>
      </c>
      <c r="D31" s="28">
        <v>78</v>
      </c>
      <c r="E31" s="29">
        <f t="shared" ref="E31:E41" si="0">F31/D31</f>
        <v>120.17948717948718</v>
      </c>
      <c r="F31" s="29">
        <v>9374</v>
      </c>
    </row>
    <row r="32" spans="1:13" ht="72" x14ac:dyDescent="0.3">
      <c r="A32" s="27" t="s">
        <v>54</v>
      </c>
      <c r="B32" s="28" t="s">
        <v>52</v>
      </c>
      <c r="C32" s="25" t="s">
        <v>55</v>
      </c>
      <c r="D32" s="28">
        <v>44.74</v>
      </c>
      <c r="E32" s="29">
        <f t="shared" si="0"/>
        <v>903.39740724184173</v>
      </c>
      <c r="F32" s="29">
        <v>40418</v>
      </c>
    </row>
    <row r="33" spans="1:12" ht="43.2" x14ac:dyDescent="0.3">
      <c r="A33" s="30" t="s">
        <v>56</v>
      </c>
      <c r="B33" s="25" t="s">
        <v>57</v>
      </c>
      <c r="C33" s="25" t="s">
        <v>37</v>
      </c>
      <c r="D33" s="26">
        <v>1</v>
      </c>
      <c r="E33" s="25">
        <f t="shared" si="0"/>
        <v>5050</v>
      </c>
      <c r="F33" s="29">
        <v>5050</v>
      </c>
    </row>
    <row r="34" spans="1:12" ht="28.8" x14ac:dyDescent="0.3">
      <c r="A34" s="27" t="s">
        <v>58</v>
      </c>
      <c r="B34" s="28" t="s">
        <v>57</v>
      </c>
      <c r="C34" s="25" t="s">
        <v>37</v>
      </c>
      <c r="D34" s="28">
        <v>1</v>
      </c>
      <c r="E34" s="29">
        <f t="shared" si="0"/>
        <v>440</v>
      </c>
      <c r="F34" s="29">
        <v>440</v>
      </c>
    </row>
    <row r="35" spans="1:12" ht="28.8" x14ac:dyDescent="0.3">
      <c r="A35" s="30" t="s">
        <v>59</v>
      </c>
      <c r="B35" s="25" t="s">
        <v>60</v>
      </c>
      <c r="C35" s="25" t="s">
        <v>39</v>
      </c>
      <c r="D35" s="26">
        <v>8</v>
      </c>
      <c r="E35" s="25">
        <f t="shared" si="0"/>
        <v>1050.625</v>
      </c>
      <c r="F35" s="29">
        <v>8405</v>
      </c>
    </row>
    <row r="36" spans="1:12" ht="57.6" x14ac:dyDescent="0.3">
      <c r="A36" s="27" t="s">
        <v>61</v>
      </c>
      <c r="B36" s="28" t="s">
        <v>60</v>
      </c>
      <c r="C36" s="25" t="s">
        <v>39</v>
      </c>
      <c r="D36" s="28">
        <v>124</v>
      </c>
      <c r="E36" s="29">
        <f t="shared" si="0"/>
        <v>258.90322580645159</v>
      </c>
      <c r="F36" s="29">
        <v>32104</v>
      </c>
    </row>
    <row r="37" spans="1:12" ht="28.8" x14ac:dyDescent="0.3">
      <c r="A37" s="27" t="s">
        <v>62</v>
      </c>
      <c r="B37" s="28" t="s">
        <v>60</v>
      </c>
      <c r="C37" s="25" t="s">
        <v>37</v>
      </c>
      <c r="D37" s="28">
        <v>1</v>
      </c>
      <c r="E37" s="29">
        <f t="shared" si="0"/>
        <v>440</v>
      </c>
      <c r="F37" s="29">
        <v>440</v>
      </c>
    </row>
    <row r="38" spans="1:12" ht="30" customHeight="1" x14ac:dyDescent="0.3">
      <c r="A38" s="30" t="s">
        <v>63</v>
      </c>
      <c r="B38" s="25" t="s">
        <v>64</v>
      </c>
      <c r="C38" s="25" t="s">
        <v>39</v>
      </c>
      <c r="D38" s="26">
        <v>9.5</v>
      </c>
      <c r="E38" s="29">
        <f t="shared" si="0"/>
        <v>1163.4736842105262</v>
      </c>
      <c r="F38" s="29">
        <v>11053</v>
      </c>
    </row>
    <row r="39" spans="1:12" ht="57.6" x14ac:dyDescent="0.3">
      <c r="A39" s="27" t="s">
        <v>65</v>
      </c>
      <c r="B39" s="28" t="s">
        <v>64</v>
      </c>
      <c r="C39" s="25" t="s">
        <v>37</v>
      </c>
      <c r="D39" s="28">
        <v>1</v>
      </c>
      <c r="E39" s="29">
        <f t="shared" si="0"/>
        <v>2332</v>
      </c>
      <c r="F39" s="29">
        <v>2332</v>
      </c>
    </row>
    <row r="40" spans="1:12" ht="28.8" x14ac:dyDescent="0.3">
      <c r="A40" s="27" t="s">
        <v>66</v>
      </c>
      <c r="B40" s="28" t="s">
        <v>64</v>
      </c>
      <c r="C40" s="25" t="s">
        <v>37</v>
      </c>
      <c r="D40" s="28">
        <v>1</v>
      </c>
      <c r="E40" s="29">
        <f t="shared" si="0"/>
        <v>4827</v>
      </c>
      <c r="F40" s="29">
        <v>4827</v>
      </c>
    </row>
    <row r="41" spans="1:12" ht="43.2" x14ac:dyDescent="0.3">
      <c r="A41" s="27" t="s">
        <v>67</v>
      </c>
      <c r="B41" s="28" t="s">
        <v>64</v>
      </c>
      <c r="C41" s="25" t="s">
        <v>53</v>
      </c>
      <c r="D41" s="28">
        <v>2</v>
      </c>
      <c r="E41" s="29">
        <f t="shared" si="0"/>
        <v>916.5</v>
      </c>
      <c r="F41" s="29">
        <v>1833</v>
      </c>
    </row>
    <row r="42" spans="1:12" ht="15.75" customHeight="1" x14ac:dyDescent="0.3">
      <c r="A42" s="27" t="s">
        <v>68</v>
      </c>
      <c r="B42" s="31"/>
      <c r="C42" s="16"/>
      <c r="D42" s="16"/>
      <c r="E42" s="32"/>
      <c r="F42" s="32">
        <f>F23+F24+F25+F26+F27+F28+F29+F30+F31+F32+F33+F34+F35+F36+F37+F38+F39+F40+F41</f>
        <v>157378</v>
      </c>
      <c r="K42" s="8"/>
      <c r="L42" s="8">
        <f>'[1]янв 2018г'!F26+'[1]фев 2018г'!F26+'[1]март 2018г'!F26+'[1]апрель 2018г'!F26+'[1]май 2018г'!F26+'[1]июнь 2018г'!F25+'[1]июль 2018'!F22+'[1]авг 2018'!F22+'[1]сент 2018'!F23+'[1]окт 2018г'!F23+'[1]нояб 2018г'!F24+'[1]дек 2018г'!F25</f>
        <v>157378</v>
      </c>
    </row>
    <row r="43" spans="1:12" x14ac:dyDescent="0.3">
      <c r="A43" s="45" t="s">
        <v>71</v>
      </c>
      <c r="B43" s="31"/>
      <c r="C43" s="31"/>
      <c r="D43" s="31"/>
      <c r="E43" s="31"/>
      <c r="F43" s="46">
        <v>112156.8</v>
      </c>
    </row>
    <row r="45" spans="1:12" x14ac:dyDescent="0.3">
      <c r="F45" s="8"/>
    </row>
  </sheetData>
  <mergeCells count="18">
    <mergeCell ref="A21:F21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8:D8"/>
    <mergeCell ref="A1:I1"/>
    <mergeCell ref="A2:I2"/>
    <mergeCell ref="A4:B4"/>
    <mergeCell ref="C6:D6"/>
    <mergeCell ref="A7:F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2019-03-28T10:48:59Z</dcterms:created>
  <dcterms:modified xsi:type="dcterms:W3CDTF">2019-03-29T08:50:39Z</dcterms:modified>
</cp:coreProperties>
</file>