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I36" i="1" l="1"/>
  <c r="H36" i="1"/>
  <c r="I35" i="1"/>
  <c r="I34" i="1" s="1"/>
  <c r="G34" i="1"/>
  <c r="F34" i="1" s="1"/>
  <c r="H34" i="1" s="1"/>
  <c r="E34" i="1"/>
  <c r="F32" i="1"/>
  <c r="E32" i="1"/>
  <c r="D32" i="1"/>
  <c r="C32" i="1"/>
  <c r="H30" i="1"/>
  <c r="G30" i="1"/>
  <c r="I30" i="1" s="1"/>
  <c r="H29" i="1"/>
  <c r="G29" i="1"/>
  <c r="I29" i="1" s="1"/>
  <c r="H28" i="1"/>
  <c r="G28" i="1"/>
  <c r="I28" i="1" s="1"/>
  <c r="H27" i="1"/>
  <c r="H32" i="1" s="1"/>
  <c r="G27" i="1"/>
  <c r="G32" i="1" s="1"/>
  <c r="F25" i="1"/>
  <c r="D25" i="1"/>
  <c r="C25" i="1"/>
  <c r="H24" i="1"/>
  <c r="G23" i="1"/>
  <c r="G25" i="1" s="1"/>
  <c r="E23" i="1"/>
  <c r="H23" i="1" s="1"/>
  <c r="H25" i="1" s="1"/>
  <c r="F21" i="1"/>
  <c r="D21" i="1"/>
  <c r="D33" i="1" s="1"/>
  <c r="D38" i="1" s="1"/>
  <c r="C21" i="1"/>
  <c r="H19" i="1"/>
  <c r="G19" i="1"/>
  <c r="I19" i="1" s="1"/>
  <c r="G17" i="1"/>
  <c r="I17" i="1" s="1"/>
  <c r="E17" i="1"/>
  <c r="H17" i="1" s="1"/>
  <c r="G15" i="1"/>
  <c r="I15" i="1" s="1"/>
  <c r="E15" i="1"/>
  <c r="H15" i="1" s="1"/>
  <c r="G13" i="1"/>
  <c r="I13" i="1" s="1"/>
  <c r="E13" i="1"/>
  <c r="H13" i="1" s="1"/>
  <c r="G11" i="1"/>
  <c r="I11" i="1" s="1"/>
  <c r="E11" i="1"/>
  <c r="H11" i="1" s="1"/>
  <c r="G9" i="1"/>
  <c r="I9" i="1" s="1"/>
  <c r="E9" i="1"/>
  <c r="H9" i="1" s="1"/>
  <c r="G7" i="1"/>
  <c r="I7" i="1" s="1"/>
  <c r="E7" i="1"/>
  <c r="H7" i="1" s="1"/>
  <c r="C33" i="1" l="1"/>
  <c r="C38" i="1" s="1"/>
  <c r="H21" i="1"/>
  <c r="H33" i="1" s="1"/>
  <c r="H38" i="1" s="1"/>
  <c r="F33" i="1"/>
  <c r="F38" i="1" s="1"/>
  <c r="E25" i="1"/>
  <c r="I21" i="1"/>
  <c r="E21" i="1"/>
  <c r="E33" i="1" s="1"/>
  <c r="E38" i="1" s="1"/>
  <c r="G21" i="1"/>
  <c r="G33" i="1" s="1"/>
  <c r="G38" i="1" s="1"/>
  <c r="I23" i="1"/>
  <c r="I25" i="1" s="1"/>
  <c r="I27" i="1"/>
  <c r="I32" i="1" s="1"/>
  <c r="I33" i="1" l="1"/>
  <c r="I38" i="1" s="1"/>
</calcChain>
</file>

<file path=xl/sharedStrings.xml><?xml version="1.0" encoding="utf-8"?>
<sst xmlns="http://schemas.openxmlformats.org/spreadsheetml/2006/main" count="33" uniqueCount="31">
  <si>
    <t>Информация о состоянии лицевого счета  д.№ 9 по ул. Дружбы народов</t>
  </si>
  <si>
    <t>за период 01.01.2019-31.12.2019</t>
  </si>
  <si>
    <t xml:space="preserve">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</si>
  <si>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</si>
  <si>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</si>
  <si>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</si>
  <si>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</si>
  <si>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</si>
  <si>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</si>
  <si>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</si>
  <si>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</si>
  <si>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- 3321,2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</si>
  <si>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</si>
  <si>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</si>
  <si>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</si>
  <si>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</si>
  <si>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</si>
  <si>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</si>
  <si>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</si>
  <si>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</si>
  <si>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</si>
  <si>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Платежи банка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</si>
  <si>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</si>
  <si>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</si>
  <si>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</si>
  <si>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</si>
  <si>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</si>
  <si>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</si>
  <si>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</si>
  <si>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ОАО "Ростелеком"</t>
  </si>
  <si>
    <t>ВСЕГО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</si>
</sst>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36" applyNumberFormat="0" applyAlignment="0" applyProtection="0"/>
    <xf numFmtId="0" fontId="15" fillId="23" borderId="37" applyNumberFormat="0" applyAlignment="0" applyProtection="0"/>
    <xf numFmtId="0" fontId="16" fillId="23" borderId="36" applyNumberFormat="0" applyAlignment="0" applyProtection="0"/>
    <xf numFmtId="44" fontId="1" fillId="0" borderId="0" applyFont="0" applyFill="0" applyBorder="0" applyAlignment="0" applyProtection="0"/>
    <xf numFmtId="0" fontId="17" fillId="0" borderId="38" applyNumberFormat="0" applyFill="0" applyAlignment="0" applyProtection="0"/>
    <xf numFmtId="0" fontId="18" fillId="0" borderId="39" applyNumberFormat="0" applyFill="0" applyAlignment="0" applyProtection="0"/>
    <xf numFmtId="0" fontId="19" fillId="0" borderId="4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41" applyNumberFormat="0" applyFill="0" applyAlignment="0" applyProtection="0"/>
    <xf numFmtId="0" fontId="21" fillId="24" borderId="42" applyNumberFormat="0" applyAlignment="0" applyProtection="0"/>
    <xf numFmtId="0" fontId="22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6" borderId="43" applyNumberFormat="0" applyFont="0" applyAlignment="0" applyProtection="0"/>
    <xf numFmtId="0" fontId="1" fillId="26" borderId="43" applyNumberFormat="0" applyFont="0" applyAlignment="0" applyProtection="0"/>
    <xf numFmtId="0" fontId="26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94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2" borderId="11" xfId="1" applyNumberFormat="1" applyFont="1" applyFill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2" borderId="12" xfId="1" applyNumberFormat="1" applyFont="1" applyFill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4" fontId="9" fillId="0" borderId="10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3" borderId="10" xfId="1" applyNumberFormat="1" applyFont="1" applyFill="1" applyBorder="1" applyAlignment="1">
      <alignment horizontal="center"/>
    </xf>
    <xf numFmtId="3" fontId="9" fillId="3" borderId="13" xfId="1" applyNumberFormat="1" applyFont="1" applyFill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3" fontId="2" fillId="4" borderId="19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/>
    </xf>
    <xf numFmtId="3" fontId="9" fillId="0" borderId="27" xfId="1" applyNumberFormat="1" applyFont="1" applyBorder="1" applyAlignment="1">
      <alignment horizontal="center"/>
    </xf>
    <xf numFmtId="3" fontId="9" fillId="2" borderId="27" xfId="1" applyNumberFormat="1" applyFont="1" applyFill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9" fillId="0" borderId="30" xfId="1" applyNumberFormat="1" applyFont="1" applyBorder="1" applyAlignment="1">
      <alignment horizontal="center"/>
    </xf>
    <xf numFmtId="3" fontId="5" fillId="0" borderId="31" xfId="1" applyNumberFormat="1" applyFont="1" applyBorder="1" applyAlignment="1">
      <alignment horizontal="center"/>
    </xf>
    <xf numFmtId="3" fontId="2" fillId="4" borderId="33" xfId="1" applyNumberFormat="1" applyFont="1" applyFill="1" applyBorder="1" applyAlignment="1">
      <alignment horizontal="center"/>
    </xf>
    <xf numFmtId="0" fontId="10" fillId="0" borderId="0" xfId="1" applyFont="1"/>
    <xf numFmtId="0" fontId="11" fillId="0" borderId="0" xfId="0" applyFont="1"/>
    <xf numFmtId="0" fontId="9" fillId="2" borderId="13" xfId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" fillId="4" borderId="19" xfId="1" applyFont="1" applyFill="1" applyBorder="1" applyAlignment="1">
      <alignment horizontal="left"/>
    </xf>
    <xf numFmtId="0" fontId="2" fillId="4" borderId="20" xfId="1" applyFont="1" applyFill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2" fillId="4" borderId="32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 wrapText="1"/>
    </xf>
    <xf numFmtId="0" fontId="9" fillId="2" borderId="35" xfId="1" applyFont="1" applyFill="1" applyBorder="1" applyAlignment="1">
      <alignment horizontal="center" wrapText="1"/>
    </xf>
    <xf numFmtId="0" fontId="2" fillId="4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left" wrapText="1"/>
    </xf>
    <xf numFmtId="0" fontId="9" fillId="0" borderId="27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4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2" fillId="4" borderId="19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3" fontId="1" fillId="0" borderId="0" xfId="1" applyNumberForma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&#1054;&#1054;&#1054;%20&#1059;&#1050;%20&#1069;&#1090;&#1072;&#1083;&#1086;&#1085;%202019%20(&#1075;&#1086;&#1076;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/>
      <sheetData sheetId="1">
        <row r="17">
          <cell r="C17">
            <v>729449.88000000012</v>
          </cell>
        </row>
      </sheetData>
      <sheetData sheetId="2"/>
      <sheetData sheetId="3"/>
      <sheetData sheetId="4"/>
      <sheetData sheetId="5"/>
      <sheetData sheetId="6">
        <row r="17">
          <cell r="C17">
            <v>368880.08999999991</v>
          </cell>
        </row>
      </sheetData>
      <sheetData sheetId="7"/>
      <sheetData sheetId="8"/>
      <sheetData sheetId="9">
        <row r="17">
          <cell r="C17">
            <v>491354.5500000001</v>
          </cell>
          <cell r="F17">
            <v>125842.20000000001</v>
          </cell>
          <cell r="K17">
            <v>116830</v>
          </cell>
          <cell r="O17">
            <v>311930.17000000004</v>
          </cell>
          <cell r="P17">
            <v>17290.850000000002</v>
          </cell>
          <cell r="Q17">
            <v>5007.3499999999995</v>
          </cell>
          <cell r="T17">
            <v>3271.4500000000003</v>
          </cell>
        </row>
        <row r="33">
          <cell r="C33">
            <v>487715.23000000004</v>
          </cell>
          <cell r="F33">
            <v>106538.43000000001</v>
          </cell>
          <cell r="H33">
            <v>8693.99</v>
          </cell>
          <cell r="I33">
            <v>4123.3599999999997</v>
          </cell>
          <cell r="J33">
            <v>2347.9499999999998</v>
          </cell>
          <cell r="K33">
            <v>116221.87000000001</v>
          </cell>
          <cell r="M33">
            <v>76.84</v>
          </cell>
          <cell r="N33">
            <v>17.89</v>
          </cell>
          <cell r="O33">
            <v>313425.90999999997</v>
          </cell>
          <cell r="P33">
            <v>17253.539999999997</v>
          </cell>
          <cell r="Q33">
            <v>5205.2999999999993</v>
          </cell>
          <cell r="T33">
            <v>3371.38</v>
          </cell>
          <cell r="U33">
            <v>17043.790000000005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7">
          <cell r="C17">
            <v>179614.68000000005</v>
          </cell>
        </row>
      </sheetData>
      <sheetData sheetId="28"/>
      <sheetData sheetId="29"/>
      <sheetData sheetId="30">
        <row r="17">
          <cell r="C17">
            <v>291944.82999999996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8"/>
  <sheetViews>
    <sheetView tabSelected="1" workbookViewId="0">
      <selection activeCell="M17" sqref="M17"/>
    </sheetView>
  </sheetViews>
  <sheetFormatPr defaultRowHeight="14.4" x14ac:dyDescent="0.3"/>
  <cols>
    <col min="3" max="3" width="16.5546875" customWidth="1"/>
    <col min="4" max="4" width="14.88671875" customWidth="1"/>
    <col min="5" max="5" width="15.88671875" customWidth="1"/>
    <col min="6" max="6" width="15" customWidth="1"/>
    <col min="7" max="8" width="15.44140625" customWidth="1"/>
    <col min="9" max="9" width="19.109375" customWidth="1"/>
    <col min="10" max="10" width="10.109375" hidden="1" customWidth="1"/>
    <col min="11" max="11" width="0" hidden="1" customWidth="1"/>
    <col min="12" max="12" width="10.109375" bestFit="1" customWidth="1"/>
  </cols>
  <sheetData>
    <row r="1" spans="1:14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"/>
      <c r="K1" s="1"/>
      <c r="L1" s="1"/>
      <c r="M1" s="1"/>
      <c r="N1" s="1"/>
    </row>
    <row r="2" spans="1:14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</row>
    <row r="3" spans="1:14" ht="15" thickBot="1" x14ac:dyDescent="0.3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1"/>
      <c r="K3" s="1"/>
      <c r="L3" s="1"/>
      <c r="M3" s="1"/>
      <c r="N3" s="1"/>
    </row>
    <row r="4" spans="1:14" ht="48.6" thickBot="1" x14ac:dyDescent="0.35">
      <c r="A4" s="88" t="s">
        <v>3</v>
      </c>
      <c r="B4" s="89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/>
      <c r="K4" s="90"/>
      <c r="L4" s="90"/>
      <c r="M4" s="1"/>
      <c r="N4" s="1"/>
    </row>
    <row r="5" spans="1:14" x14ac:dyDescent="0.3">
      <c r="A5" s="91">
        <v>1</v>
      </c>
      <c r="B5" s="92"/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">
        <v>8</v>
      </c>
      <c r="J5" s="7"/>
      <c r="K5" s="8"/>
      <c r="L5" s="9"/>
      <c r="M5" s="1"/>
      <c r="N5" s="1"/>
    </row>
    <row r="6" spans="1:14" x14ac:dyDescent="0.3">
      <c r="A6" s="80" t="s">
        <v>11</v>
      </c>
      <c r="B6" s="81"/>
      <c r="C6" s="81"/>
      <c r="D6" s="81"/>
      <c r="E6" s="81"/>
      <c r="F6" s="81"/>
      <c r="G6" s="81"/>
      <c r="H6" s="81"/>
      <c r="I6" s="82"/>
      <c r="J6" s="7"/>
      <c r="K6" s="8"/>
      <c r="L6" s="9"/>
      <c r="M6" s="1"/>
      <c r="N6" s="1"/>
    </row>
    <row r="7" spans="1:14" x14ac:dyDescent="0.3">
      <c r="A7" s="83" t="s">
        <v>12</v>
      </c>
      <c r="B7" s="84"/>
      <c r="C7" s="10">
        <v>-105.64999999990687</v>
      </c>
      <c r="D7" s="11">
        <v>46839.020000000077</v>
      </c>
      <c r="E7" s="12">
        <f>[1]Др.9!$C$17</f>
        <v>491354.5500000001</v>
      </c>
      <c r="F7" s="13">
        <v>491354.55</v>
      </c>
      <c r="G7" s="10">
        <f>[1]Др.9!$C$33</f>
        <v>487715.23000000004</v>
      </c>
      <c r="H7" s="10">
        <f>C7+E7-F7</f>
        <v>-105.64999999979045</v>
      </c>
      <c r="I7" s="14">
        <f>D7+E7-G7</f>
        <v>50478.340000000142</v>
      </c>
      <c r="J7" s="15"/>
      <c r="K7" s="16"/>
      <c r="L7" s="16"/>
      <c r="M7" s="16"/>
      <c r="N7" s="16"/>
    </row>
    <row r="8" spans="1:14" x14ac:dyDescent="0.3">
      <c r="A8" s="85"/>
      <c r="B8" s="86"/>
      <c r="C8" s="10"/>
      <c r="D8" s="17"/>
      <c r="E8" s="12"/>
      <c r="F8" s="12"/>
      <c r="G8" s="10"/>
      <c r="H8" s="10"/>
      <c r="I8" s="18"/>
      <c r="J8" s="15"/>
      <c r="K8" s="16"/>
      <c r="L8" s="16"/>
      <c r="M8" s="16"/>
      <c r="N8" s="16"/>
    </row>
    <row r="9" spans="1:14" x14ac:dyDescent="0.3">
      <c r="A9" s="85" t="s">
        <v>13</v>
      </c>
      <c r="B9" s="86"/>
      <c r="C9" s="10">
        <v>-325768.74000000011</v>
      </c>
      <c r="D9" s="11">
        <v>-4156.739999999947</v>
      </c>
      <c r="E9" s="19">
        <f>[1]Др.9!$F$17</f>
        <v>125842.20000000001</v>
      </c>
      <c r="F9" s="19">
        <v>176821</v>
      </c>
      <c r="G9" s="10">
        <f>[1]Др.9!$F$33</f>
        <v>106538.43000000001</v>
      </c>
      <c r="H9" s="10">
        <f>C9+E9-F9</f>
        <v>-376747.5400000001</v>
      </c>
      <c r="I9" s="14">
        <f>D9+E9-G9</f>
        <v>15147.030000000057</v>
      </c>
      <c r="J9" s="15"/>
      <c r="K9" s="20"/>
      <c r="L9" s="20"/>
      <c r="M9" s="20"/>
      <c r="N9" s="20"/>
    </row>
    <row r="10" spans="1:14" x14ac:dyDescent="0.3">
      <c r="A10" s="78"/>
      <c r="B10" s="79"/>
      <c r="C10" s="21"/>
      <c r="D10" s="22"/>
      <c r="E10" s="23"/>
      <c r="F10" s="23"/>
      <c r="G10" s="21"/>
      <c r="H10" s="21"/>
      <c r="I10" s="24"/>
      <c r="J10" s="1"/>
      <c r="K10" s="1"/>
      <c r="L10" s="1"/>
      <c r="M10" s="1"/>
      <c r="N10" s="1"/>
    </row>
    <row r="11" spans="1:14" x14ac:dyDescent="0.3">
      <c r="A11" s="68" t="s">
        <v>14</v>
      </c>
      <c r="B11" s="70"/>
      <c r="C11" s="10">
        <v>-0.15999999998894054</v>
      </c>
      <c r="D11" s="11">
        <v>11107.590000000026</v>
      </c>
      <c r="E11" s="19">
        <f>[1]Др.9!$K$17</f>
        <v>116830</v>
      </c>
      <c r="F11" s="19">
        <v>116830</v>
      </c>
      <c r="G11" s="10">
        <f>[1]Др.9!$K$33</f>
        <v>116221.87000000001</v>
      </c>
      <c r="H11" s="10">
        <f>C11+E11-F11</f>
        <v>-0.15999999998894054</v>
      </c>
      <c r="I11" s="14">
        <f>D11+E11-G11</f>
        <v>11715.720000000016</v>
      </c>
      <c r="J11" s="1"/>
      <c r="K11" s="1"/>
      <c r="L11" s="1"/>
      <c r="M11" s="1"/>
      <c r="N11" s="1"/>
    </row>
    <row r="12" spans="1:14" x14ac:dyDescent="0.3">
      <c r="A12" s="78"/>
      <c r="B12" s="79"/>
      <c r="C12" s="21"/>
      <c r="D12" s="25"/>
      <c r="E12" s="23"/>
      <c r="F12" s="23"/>
      <c r="G12" s="21"/>
      <c r="H12" s="10"/>
      <c r="I12" s="26"/>
      <c r="J12" s="1"/>
      <c r="K12" s="1"/>
      <c r="L12" s="1"/>
      <c r="M12" s="1"/>
      <c r="N12" s="1"/>
    </row>
    <row r="13" spans="1:14" x14ac:dyDescent="0.3">
      <c r="A13" s="68" t="s">
        <v>15</v>
      </c>
      <c r="B13" s="70"/>
      <c r="C13" s="27">
        <v>-0.48000000003958121</v>
      </c>
      <c r="D13" s="14">
        <v>607.10999999999967</v>
      </c>
      <c r="E13" s="19">
        <f>[1]Др.9!$Q$17</f>
        <v>5007.3499999999995</v>
      </c>
      <c r="F13" s="19">
        <v>5007.3500000000004</v>
      </c>
      <c r="G13" s="10">
        <f>[1]Др.9!$Q$33</f>
        <v>5205.2999999999993</v>
      </c>
      <c r="H13" s="10">
        <f>C13+E13-F13</f>
        <v>-0.4800000000404907</v>
      </c>
      <c r="I13" s="14">
        <f>D13+E13-G13</f>
        <v>409.15999999999985</v>
      </c>
      <c r="J13" s="28">
        <v>8353.15</v>
      </c>
      <c r="K13" s="29"/>
    </row>
    <row r="14" spans="1:14" x14ac:dyDescent="0.3">
      <c r="A14" s="68"/>
      <c r="B14" s="70"/>
      <c r="C14" s="27"/>
      <c r="D14" s="14"/>
      <c r="E14" s="19"/>
      <c r="F14" s="19"/>
      <c r="G14" s="10"/>
      <c r="H14" s="10"/>
      <c r="I14" s="14"/>
      <c r="J14" s="28"/>
      <c r="K14" s="28"/>
    </row>
    <row r="15" spans="1:14" x14ac:dyDescent="0.3">
      <c r="A15" s="68" t="s">
        <v>16</v>
      </c>
      <c r="B15" s="70"/>
      <c r="C15" s="27">
        <v>-0.48000000003958121</v>
      </c>
      <c r="D15" s="14">
        <v>382.19999999999982</v>
      </c>
      <c r="E15" s="19">
        <f>[1]Др.9!$T$17</f>
        <v>3271.4500000000003</v>
      </c>
      <c r="F15" s="19">
        <v>3271.45</v>
      </c>
      <c r="G15" s="10">
        <f>[1]Др.9!$T$33</f>
        <v>3371.38</v>
      </c>
      <c r="H15" s="10">
        <f>C15+E15-F15</f>
        <v>-0.48000000003912646</v>
      </c>
      <c r="I15" s="14">
        <f>D15+E15-G15</f>
        <v>282.27</v>
      </c>
      <c r="J15" s="28">
        <v>11752.58</v>
      </c>
      <c r="K15" s="29"/>
    </row>
    <row r="16" spans="1:14" x14ac:dyDescent="0.3">
      <c r="A16" s="68"/>
      <c r="B16" s="70"/>
      <c r="C16" s="27"/>
      <c r="D16" s="14"/>
      <c r="E16" s="19"/>
      <c r="F16" s="19"/>
      <c r="G16" s="10"/>
      <c r="H16" s="10"/>
      <c r="I16" s="14"/>
      <c r="J16" s="28"/>
      <c r="K16" s="28"/>
    </row>
    <row r="17" spans="1:14" x14ac:dyDescent="0.3">
      <c r="A17" s="68" t="s">
        <v>17</v>
      </c>
      <c r="B17" s="70"/>
      <c r="C17" s="27">
        <v>-0.48000000003958121</v>
      </c>
      <c r="D17" s="14">
        <v>1697.6099999999969</v>
      </c>
      <c r="E17" s="19">
        <f>[1]Др.9!$P$17</f>
        <v>17290.850000000002</v>
      </c>
      <c r="F17" s="19">
        <v>17290.849999999999</v>
      </c>
      <c r="G17" s="10">
        <f>[1]Др.9!$P$33</f>
        <v>17253.539999999997</v>
      </c>
      <c r="H17" s="10">
        <f>C17+E17-F17</f>
        <v>-0.48000000003594323</v>
      </c>
      <c r="I17" s="14">
        <f>D17+E17-G17</f>
        <v>1734.9200000000019</v>
      </c>
      <c r="J17" s="28">
        <v>24726.6</v>
      </c>
      <c r="K17" s="29"/>
    </row>
    <row r="18" spans="1:14" x14ac:dyDescent="0.3">
      <c r="A18" s="68"/>
      <c r="B18" s="70"/>
      <c r="C18" s="27"/>
      <c r="D18" s="14"/>
      <c r="E18" s="19"/>
      <c r="F18" s="19"/>
      <c r="G18" s="10"/>
      <c r="H18" s="10"/>
      <c r="I18" s="14"/>
      <c r="J18" s="28"/>
      <c r="K18" s="28"/>
    </row>
    <row r="19" spans="1:14" x14ac:dyDescent="0.3">
      <c r="A19" s="68" t="s">
        <v>18</v>
      </c>
      <c r="B19" s="69"/>
      <c r="C19" s="27">
        <v>7.9999999987194315E-2</v>
      </c>
      <c r="D19" s="30">
        <v>1118.4799999999377</v>
      </c>
      <c r="E19" s="27"/>
      <c r="F19" s="27"/>
      <c r="G19" s="27">
        <f>[1]Др.9!$M$33+[1]Др.9!$N$33</f>
        <v>94.73</v>
      </c>
      <c r="H19" s="27">
        <f>C19+E19-F19</f>
        <v>7.9999999987194315E-2</v>
      </c>
      <c r="I19" s="14">
        <f>D19+E19-G19</f>
        <v>1023.7499999999377</v>
      </c>
      <c r="J19" s="1"/>
    </row>
    <row r="20" spans="1:14" ht="15" thickBot="1" x14ac:dyDescent="0.35">
      <c r="A20" s="71"/>
      <c r="B20" s="72"/>
      <c r="C20" s="31"/>
      <c r="D20" s="32"/>
      <c r="E20" s="33"/>
      <c r="F20" s="33"/>
      <c r="G20" s="31"/>
      <c r="H20" s="31"/>
      <c r="I20" s="32"/>
      <c r="J20" s="1"/>
      <c r="K20" s="1"/>
      <c r="L20" s="1"/>
      <c r="M20" s="93"/>
      <c r="N20" s="93"/>
    </row>
    <row r="21" spans="1:14" ht="15" thickBot="1" x14ac:dyDescent="0.35">
      <c r="A21" s="73" t="s">
        <v>19</v>
      </c>
      <c r="B21" s="74"/>
      <c r="C21" s="34">
        <f>C7+C9+C11+C13+C15+C17+C19</f>
        <v>-325875.91000000015</v>
      </c>
      <c r="D21" s="34">
        <f t="shared" ref="D21:I21" si="0">D7+D9+D11+D13+D15+D17+D19</f>
        <v>57595.270000000091</v>
      </c>
      <c r="E21" s="34">
        <f t="shared" si="0"/>
        <v>759596.4</v>
      </c>
      <c r="F21" s="34">
        <f t="shared" si="0"/>
        <v>810575.2</v>
      </c>
      <c r="G21" s="34">
        <f t="shared" si="0"/>
        <v>736400.4800000001</v>
      </c>
      <c r="H21" s="34">
        <f t="shared" si="0"/>
        <v>-376854.70999999996</v>
      </c>
      <c r="I21" s="34">
        <f t="shared" si="0"/>
        <v>80791.190000000162</v>
      </c>
      <c r="J21" s="1"/>
      <c r="K21" s="1"/>
      <c r="L21" s="1"/>
      <c r="M21" s="1"/>
      <c r="N21" s="1"/>
    </row>
    <row r="22" spans="1:14" x14ac:dyDescent="0.3">
      <c r="A22" s="35"/>
      <c r="B22" s="36"/>
      <c r="C22" s="37"/>
      <c r="D22" s="37"/>
      <c r="E22" s="37"/>
      <c r="F22" s="37"/>
      <c r="G22" s="37"/>
      <c r="H22" s="37"/>
      <c r="I22" s="38"/>
      <c r="J22" s="1"/>
      <c r="K22" s="1"/>
      <c r="L22" s="1"/>
      <c r="M22" s="1"/>
      <c r="N22" s="1"/>
    </row>
    <row r="23" spans="1:14" ht="29.25" customHeight="1" x14ac:dyDescent="0.3">
      <c r="A23" s="75" t="s">
        <v>20</v>
      </c>
      <c r="B23" s="76"/>
      <c r="C23" s="27">
        <v>240480.44000000006</v>
      </c>
      <c r="D23" s="27">
        <v>29138.590000000026</v>
      </c>
      <c r="E23" s="19">
        <f>[1]Др.9!$O$17</f>
        <v>311930.17000000004</v>
      </c>
      <c r="F23" s="19">
        <v>340000</v>
      </c>
      <c r="G23" s="27">
        <f>[1]Др.9!$O$33</f>
        <v>313425.90999999997</v>
      </c>
      <c r="H23" s="27">
        <f>C23+E23-F23</f>
        <v>212410.6100000001</v>
      </c>
      <c r="I23" s="27">
        <f>D23+E23-G23</f>
        <v>27642.850000000093</v>
      </c>
      <c r="J23" s="15"/>
      <c r="K23" s="20"/>
      <c r="L23" s="20"/>
      <c r="M23" s="20"/>
      <c r="N23" s="20"/>
    </row>
    <row r="24" spans="1:14" ht="29.25" customHeight="1" x14ac:dyDescent="0.3">
      <c r="A24" s="75" t="s">
        <v>21</v>
      </c>
      <c r="B24" s="77"/>
      <c r="C24" s="27">
        <v>17442.02</v>
      </c>
      <c r="D24" s="27"/>
      <c r="E24" s="19">
        <v>604.45000000000005</v>
      </c>
      <c r="F24" s="19">
        <v>350</v>
      </c>
      <c r="G24" s="27"/>
      <c r="H24" s="27">
        <f>C24+E24-F24</f>
        <v>17696.47</v>
      </c>
      <c r="I24" s="27"/>
      <c r="J24" s="15"/>
      <c r="K24" s="20"/>
      <c r="L24" s="20"/>
      <c r="M24" s="20"/>
      <c r="N24" s="20"/>
    </row>
    <row r="25" spans="1:14" x14ac:dyDescent="0.3">
      <c r="A25" s="59" t="s">
        <v>19</v>
      </c>
      <c r="B25" s="60"/>
      <c r="C25" s="39">
        <f>C23+C24</f>
        <v>257922.46000000005</v>
      </c>
      <c r="D25" s="39">
        <f>D23</f>
        <v>29138.590000000026</v>
      </c>
      <c r="E25" s="39">
        <f>E23+E24</f>
        <v>312534.62000000005</v>
      </c>
      <c r="F25" s="39">
        <f>F23+F24</f>
        <v>340350</v>
      </c>
      <c r="G25" s="39">
        <f>G23+G24</f>
        <v>313425.90999999997</v>
      </c>
      <c r="H25" s="39">
        <f>H23+H24</f>
        <v>230107.0800000001</v>
      </c>
      <c r="I25" s="39">
        <f>I23+I24</f>
        <v>27642.850000000093</v>
      </c>
      <c r="J25" s="1"/>
      <c r="K25" s="1"/>
      <c r="L25" s="1"/>
      <c r="M25" s="1"/>
      <c r="N25" s="1"/>
    </row>
    <row r="26" spans="1:14" ht="15" thickBot="1" x14ac:dyDescent="0.35">
      <c r="A26" s="61"/>
      <c r="B26" s="62"/>
      <c r="C26" s="62"/>
      <c r="D26" s="62"/>
      <c r="E26" s="62"/>
      <c r="F26" s="62"/>
      <c r="G26" s="62"/>
      <c r="H26" s="62"/>
      <c r="I26" s="63"/>
      <c r="J26" s="1"/>
    </row>
    <row r="27" spans="1:14" x14ac:dyDescent="0.3">
      <c r="A27" s="64" t="s">
        <v>22</v>
      </c>
      <c r="B27" s="65"/>
      <c r="C27" s="40">
        <v>58308.359999999986</v>
      </c>
      <c r="D27" s="41">
        <v>6063.640000000014</v>
      </c>
      <c r="E27" s="40"/>
      <c r="F27" s="40"/>
      <c r="G27" s="40">
        <f>[1]Др.9!$H$33</f>
        <v>8693.99</v>
      </c>
      <c r="H27" s="40">
        <f>C27+E27-F27</f>
        <v>58308.359999999986</v>
      </c>
      <c r="I27" s="42">
        <f>D27+E27-G27</f>
        <v>-2630.3499999999858</v>
      </c>
      <c r="J27" s="1"/>
    </row>
    <row r="28" spans="1:14" x14ac:dyDescent="0.3">
      <c r="A28" s="66" t="s">
        <v>23</v>
      </c>
      <c r="B28" s="67"/>
      <c r="C28" s="27">
        <v>54615.069999999978</v>
      </c>
      <c r="D28" s="30">
        <v>5767.2399999999907</v>
      </c>
      <c r="E28" s="27"/>
      <c r="F28" s="27"/>
      <c r="G28" s="27">
        <f>[1]Др.9!$I$33</f>
        <v>4123.3599999999997</v>
      </c>
      <c r="H28" s="27">
        <f>C28+E28-F28</f>
        <v>54615.069999999978</v>
      </c>
      <c r="I28" s="14">
        <f>D28+E28-G28</f>
        <v>1643.879999999991</v>
      </c>
      <c r="J28" s="1"/>
    </row>
    <row r="29" spans="1:14" x14ac:dyDescent="0.3">
      <c r="A29" s="68" t="s">
        <v>24</v>
      </c>
      <c r="B29" s="69"/>
      <c r="C29" s="27">
        <v>1129.949999999837</v>
      </c>
      <c r="D29" s="27">
        <v>3273.8600000001024</v>
      </c>
      <c r="E29" s="27"/>
      <c r="F29" s="27"/>
      <c r="G29" s="27">
        <f>[1]Др.9!$J$33</f>
        <v>2347.9499999999998</v>
      </c>
      <c r="H29" s="27">
        <f>C29+E29-F29</f>
        <v>1129.949999999837</v>
      </c>
      <c r="I29" s="14">
        <f>D29+E29-G29</f>
        <v>925.91000000010263</v>
      </c>
      <c r="J29" s="1"/>
    </row>
    <row r="30" spans="1:14" x14ac:dyDescent="0.3">
      <c r="A30" s="68" t="s">
        <v>25</v>
      </c>
      <c r="B30" s="69"/>
      <c r="C30" s="27">
        <v>0</v>
      </c>
      <c r="D30" s="30">
        <v>17043.790000000008</v>
      </c>
      <c r="E30" s="27"/>
      <c r="F30" s="27"/>
      <c r="G30" s="27">
        <f>[1]Др.9!$U$33</f>
        <v>17043.790000000005</v>
      </c>
      <c r="H30" s="27">
        <f>C30+E30-F30</f>
        <v>0</v>
      </c>
      <c r="I30" s="14">
        <f>D30+E30-G30</f>
        <v>0</v>
      </c>
      <c r="J30" s="1"/>
    </row>
    <row r="31" spans="1:14" ht="15" thickBot="1" x14ac:dyDescent="0.35">
      <c r="A31" s="53"/>
      <c r="B31" s="54"/>
      <c r="C31" s="43"/>
      <c r="D31" s="43"/>
      <c r="E31" s="43"/>
      <c r="F31" s="43"/>
      <c r="G31" s="43"/>
      <c r="H31" s="44"/>
      <c r="I31" s="45"/>
      <c r="J31" s="1"/>
    </row>
    <row r="32" spans="1:14" ht="15" thickBot="1" x14ac:dyDescent="0.35">
      <c r="A32" s="55" t="s">
        <v>19</v>
      </c>
      <c r="B32" s="56"/>
      <c r="C32" s="46">
        <f>C27+C28+C29+C30</f>
        <v>114053.3799999998</v>
      </c>
      <c r="D32" s="46">
        <f t="shared" ref="D32:I32" si="1">D27+D28+D29+D30</f>
        <v>32148.530000000115</v>
      </c>
      <c r="E32" s="46">
        <f t="shared" si="1"/>
        <v>0</v>
      </c>
      <c r="F32" s="46">
        <f t="shared" si="1"/>
        <v>0</v>
      </c>
      <c r="G32" s="46">
        <f t="shared" si="1"/>
        <v>32209.090000000004</v>
      </c>
      <c r="H32" s="46">
        <f t="shared" si="1"/>
        <v>114053.3799999998</v>
      </c>
      <c r="I32" s="46">
        <f t="shared" si="1"/>
        <v>-60.55999999989217</v>
      </c>
      <c r="J32" s="1"/>
    </row>
    <row r="33" spans="1:10" ht="15" thickBot="1" x14ac:dyDescent="0.35">
      <c r="A33" s="51" t="s">
        <v>26</v>
      </c>
      <c r="B33" s="52"/>
      <c r="C33" s="34">
        <f t="shared" ref="C33:I33" si="2">C21+C25+C32</f>
        <v>46099.929999999702</v>
      </c>
      <c r="D33" s="34">
        <f t="shared" si="2"/>
        <v>118882.39000000023</v>
      </c>
      <c r="E33" s="34">
        <f t="shared" si="2"/>
        <v>1072131.02</v>
      </c>
      <c r="F33" s="34">
        <f t="shared" si="2"/>
        <v>1150925.2</v>
      </c>
      <c r="G33" s="34">
        <f t="shared" si="2"/>
        <v>1082035.4800000002</v>
      </c>
      <c r="H33" s="34">
        <f t="shared" si="2"/>
        <v>-32694.250000000058</v>
      </c>
      <c r="I33" s="34">
        <f t="shared" si="2"/>
        <v>108373.48000000036</v>
      </c>
      <c r="J33" s="1"/>
    </row>
    <row r="34" spans="1:10" s="48" customFormat="1" ht="60" customHeight="1" x14ac:dyDescent="0.3">
      <c r="A34" s="57" t="s">
        <v>27</v>
      </c>
      <c r="B34" s="58"/>
      <c r="C34" s="30">
        <v>39187.5</v>
      </c>
      <c r="D34" s="30">
        <v>2500</v>
      </c>
      <c r="E34" s="30">
        <f>E35+E36</f>
        <v>12000</v>
      </c>
      <c r="F34" s="30">
        <f>G34*0.125</f>
        <v>1437.5</v>
      </c>
      <c r="G34" s="30">
        <f>G35+G36</f>
        <v>11500</v>
      </c>
      <c r="H34" s="10">
        <f>C34+E34-F34</f>
        <v>49750</v>
      </c>
      <c r="I34" s="30">
        <f>I35+I36</f>
        <v>3000</v>
      </c>
      <c r="J34" s="47"/>
    </row>
    <row r="35" spans="1:10" s="48" customFormat="1" ht="23.25" customHeight="1" x14ac:dyDescent="0.3">
      <c r="A35" s="49" t="s">
        <v>28</v>
      </c>
      <c r="B35" s="50"/>
      <c r="C35" s="30"/>
      <c r="D35" s="30">
        <v>500</v>
      </c>
      <c r="E35" s="30">
        <v>6000</v>
      </c>
      <c r="F35" s="30"/>
      <c r="G35" s="30">
        <v>7000</v>
      </c>
      <c r="H35" s="27"/>
      <c r="I35" s="30">
        <f>D35+E35-G35</f>
        <v>-500</v>
      </c>
      <c r="J35" s="47"/>
    </row>
    <row r="36" spans="1:10" s="48" customFormat="1" ht="31.8" customHeight="1" thickBot="1" x14ac:dyDescent="0.35">
      <c r="A36" s="49" t="s">
        <v>29</v>
      </c>
      <c r="B36" s="50"/>
      <c r="C36" s="30">
        <v>0</v>
      </c>
      <c r="D36" s="30">
        <v>2000</v>
      </c>
      <c r="E36" s="30">
        <v>6000</v>
      </c>
      <c r="F36" s="30"/>
      <c r="G36" s="30">
        <v>4500</v>
      </c>
      <c r="H36" s="27">
        <f>C36</f>
        <v>0</v>
      </c>
      <c r="I36" s="30">
        <f>D36+E36-G36</f>
        <v>3500</v>
      </c>
      <c r="J36" s="47"/>
    </row>
    <row r="37" spans="1:10" ht="23.25" hidden="1" customHeight="1" thickBot="1" x14ac:dyDescent="0.35">
      <c r="A37" s="49"/>
      <c r="B37" s="50"/>
      <c r="C37" s="30"/>
      <c r="D37" s="30"/>
      <c r="E37" s="30"/>
      <c r="F37" s="30"/>
      <c r="G37" s="30"/>
      <c r="H37" s="27"/>
      <c r="I37" s="30"/>
      <c r="J37" s="1"/>
    </row>
    <row r="38" spans="1:10" ht="15" thickBot="1" x14ac:dyDescent="0.35">
      <c r="A38" s="51" t="s">
        <v>30</v>
      </c>
      <c r="B38" s="52"/>
      <c r="C38" s="34">
        <f>C33+C34</f>
        <v>85287.429999999702</v>
      </c>
      <c r="D38" s="34">
        <f t="shared" ref="D38:I38" si="3">D33+D34</f>
        <v>121382.39000000023</v>
      </c>
      <c r="E38" s="34">
        <f t="shared" si="3"/>
        <v>1084131.02</v>
      </c>
      <c r="F38" s="34">
        <f t="shared" si="3"/>
        <v>1152362.7</v>
      </c>
      <c r="G38" s="34">
        <f t="shared" si="3"/>
        <v>1093535.4800000002</v>
      </c>
      <c r="H38" s="34">
        <f t="shared" si="3"/>
        <v>17055.749999999942</v>
      </c>
      <c r="I38" s="34">
        <f t="shared" si="3"/>
        <v>111373.48000000036</v>
      </c>
      <c r="J38" s="1"/>
    </row>
  </sheetData>
  <mergeCells count="38">
    <mergeCell ref="A5:B5"/>
    <mergeCell ref="A1:I1"/>
    <mergeCell ref="A2:I2"/>
    <mergeCell ref="A3:I3"/>
    <mergeCell ref="A4:B4"/>
    <mergeCell ref="K4:L4"/>
    <mergeCell ref="A17:B17"/>
    <mergeCell ref="A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1:B21"/>
    <mergeCell ref="A23:B23"/>
    <mergeCell ref="A24:B24"/>
    <mergeCell ref="A25:B25"/>
    <mergeCell ref="A26:I26"/>
    <mergeCell ref="A27:B27"/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2020-05-13T11:24:39Z</dcterms:created>
  <dcterms:modified xsi:type="dcterms:W3CDTF">2020-05-13T11:59:16Z</dcterms:modified>
</cp:coreProperties>
</file>