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5" i="1"/>
  <c r="H35"/>
  <c r="F34"/>
  <c r="F38" s="1"/>
  <c r="G33"/>
  <c r="F33"/>
  <c r="E33"/>
  <c r="D33"/>
  <c r="C33"/>
  <c r="H32"/>
  <c r="I31"/>
  <c r="H31"/>
  <c r="I30"/>
  <c r="H30"/>
  <c r="I29"/>
  <c r="I33" s="1"/>
  <c r="H29"/>
  <c r="H33" s="1"/>
  <c r="I28"/>
  <c r="H28"/>
  <c r="F26"/>
  <c r="D26"/>
  <c r="C26"/>
  <c r="H25"/>
  <c r="G25"/>
  <c r="G26" s="1"/>
  <c r="E25"/>
  <c r="H24"/>
  <c r="H26" s="1"/>
  <c r="E24"/>
  <c r="I24" s="1"/>
  <c r="I26" s="1"/>
  <c r="G22"/>
  <c r="G34" s="1"/>
  <c r="G38" s="1"/>
  <c r="F22"/>
  <c r="E22"/>
  <c r="D22"/>
  <c r="D34" s="1"/>
  <c r="D38" s="1"/>
  <c r="C22"/>
  <c r="C34" s="1"/>
  <c r="C38" s="1"/>
  <c r="I20"/>
  <c r="H20"/>
  <c r="I18"/>
  <c r="H18"/>
  <c r="I16"/>
  <c r="H16"/>
  <c r="I14"/>
  <c r="H14"/>
  <c r="G14"/>
  <c r="I12"/>
  <c r="H12"/>
  <c r="I10"/>
  <c r="H10"/>
  <c r="I8"/>
  <c r="I22" s="1"/>
  <c r="I34" s="1"/>
  <c r="I38" s="1"/>
  <c r="H8"/>
  <c r="H22" s="1"/>
  <c r="E34" l="1"/>
  <c r="E38" s="1"/>
  <c r="H34"/>
  <c r="H38" s="1"/>
  <c r="E26"/>
</calcChain>
</file>

<file path=xl/sharedStrings.xml><?xml version="1.0" encoding="utf-8"?>
<sst xmlns="http://schemas.openxmlformats.org/spreadsheetml/2006/main" count="34" uniqueCount="32">
  <si>
    <t>УТВЕРЖДАЮ</t>
  </si>
  <si>
    <t>Директор ООО УК "Эталон" _____________________Э.В. Цыганова</t>
  </si>
  <si>
    <t>за период 01.01.2022-31.12.2022 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</si>
  <si>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</si>
  <si>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</si>
  <si>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</si>
  <si>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</si>
  <si>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</si>
  <si>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</si>
  <si>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</si>
  <si>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</si>
  <si>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Содержание</t>
  </si>
  <si>
    <t>Ремонт</t>
  </si>
  <si>
    <t>Управление</t>
  </si>
  <si>
    <t>ОДН водоснабж</t>
  </si>
  <si>
    <t>Сбор и вывоз ТБО</t>
  </si>
  <si>
    <t>Итого</t>
  </si>
  <si>
    <t>Капитальный ремонт</t>
  </si>
  <si>
    <t>Платежи банка (%%, услуги банка)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</si>
  <si>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</si>
  <si>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</si>
  <si>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</si>
  <si>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</si>
  <si>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</si>
  <si>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</si>
  <si>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ООО "ТТК"</t>
  </si>
  <si>
    <t>Налог по УСН</t>
  </si>
  <si>
    <t>ВСЕГО по дому</t>
  </si>
  <si>
    <t>Информация по лицевому счету д.№ 75 по ул. Карельской</t>
  </si>
  <si>
    <t>Обслуживаемая площадь  - 2799,4 кв.м.</t>
  </si>
  <si>
    <t>ОДН водоотвед</t>
  </si>
  <si>
    <t>ОДН эл/энергия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</si>
</sst>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i/>
      <sz val="10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0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wrapText="1"/>
    </xf>
    <xf numFmtId="2" fontId="9" fillId="0" borderId="0" xfId="1" applyNumberFormat="1" applyFont="1"/>
    <xf numFmtId="0" fontId="9" fillId="0" borderId="0" xfId="1" applyFont="1" applyFill="1" applyBorder="1" applyAlignment="1">
      <alignment horizontal="center" wrapText="1"/>
    </xf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1" fontId="9" fillId="0" borderId="14" xfId="1" applyNumberFormat="1" applyFont="1" applyFill="1" applyBorder="1" applyAlignment="1">
      <alignment horizontal="center"/>
    </xf>
    <xf numFmtId="0" fontId="9" fillId="0" borderId="0" xfId="1" applyFont="1"/>
    <xf numFmtId="3" fontId="7" fillId="0" borderId="15" xfId="1" applyNumberFormat="1" applyFont="1" applyBorder="1" applyAlignment="1">
      <alignment horizontal="center"/>
    </xf>
    <xf numFmtId="3" fontId="9" fillId="0" borderId="19" xfId="1" applyNumberFormat="1" applyFont="1" applyBorder="1" applyAlignment="1">
      <alignment horizontal="center"/>
    </xf>
    <xf numFmtId="3" fontId="9" fillId="2" borderId="19" xfId="1" applyNumberFormat="1" applyFont="1" applyFill="1" applyBorder="1" applyAlignment="1">
      <alignment horizontal="center"/>
    </xf>
    <xf numFmtId="3" fontId="9" fillId="0" borderId="14" xfId="1" applyNumberFormat="1" applyFont="1" applyFill="1" applyBorder="1" applyAlignment="1">
      <alignment horizontal="center"/>
    </xf>
    <xf numFmtId="1" fontId="9" fillId="0" borderId="19" xfId="1" applyNumberFormat="1" applyFont="1" applyFill="1" applyBorder="1" applyAlignment="1">
      <alignment horizontal="center"/>
    </xf>
    <xf numFmtId="3" fontId="7" fillId="0" borderId="19" xfId="1" applyNumberFormat="1" applyFont="1" applyBorder="1" applyAlignment="1">
      <alignment horizontal="center"/>
    </xf>
    <xf numFmtId="3" fontId="7" fillId="0" borderId="20" xfId="1" applyNumberFormat="1" applyFont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3" fontId="7" fillId="0" borderId="17" xfId="1" applyNumberFormat="1" applyFont="1" applyBorder="1" applyAlignment="1">
      <alignment horizontal="center"/>
    </xf>
    <xf numFmtId="1" fontId="7" fillId="0" borderId="18" xfId="1" applyNumberFormat="1" applyFont="1" applyBorder="1" applyAlignment="1">
      <alignment horizontal="center"/>
    </xf>
    <xf numFmtId="3" fontId="4" fillId="3" borderId="21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3" fontId="9" fillId="0" borderId="10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3" fontId="9" fillId="0" borderId="12" xfId="1" applyNumberFormat="1" applyFont="1" applyBorder="1" applyAlignment="1">
      <alignment horizontal="center"/>
    </xf>
    <xf numFmtId="3" fontId="7" fillId="0" borderId="13" xfId="1" applyNumberFormat="1" applyFont="1" applyBorder="1" applyAlignment="1">
      <alignment horizontal="center"/>
    </xf>
    <xf numFmtId="3" fontId="4" fillId="3" borderId="11" xfId="1" applyNumberFormat="1" applyFont="1" applyFill="1" applyBorder="1" applyAlignment="1">
      <alignment horizontal="center"/>
    </xf>
    <xf numFmtId="0" fontId="3" fillId="0" borderId="0" xfId="1" applyFont="1"/>
    <xf numFmtId="0" fontId="12" fillId="0" borderId="0" xfId="0" applyFont="1"/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5" xfId="1" applyFont="1" applyBorder="1" applyAlignment="1"/>
    <xf numFmtId="0" fontId="7" fillId="0" borderId="23" xfId="1" applyFont="1" applyBorder="1" applyAlignment="1"/>
    <xf numFmtId="0" fontId="9" fillId="0" borderId="6" xfId="1" applyFont="1" applyBorder="1" applyAlignment="1">
      <alignment horizontal="left"/>
    </xf>
    <xf numFmtId="0" fontId="9" fillId="2" borderId="24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 wrapText="1"/>
    </xf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3" fontId="9" fillId="0" borderId="20" xfId="1" applyNumberFormat="1" applyFont="1" applyBorder="1" applyAlignment="1">
      <alignment horizontal="center"/>
    </xf>
    <xf numFmtId="1" fontId="7" fillId="0" borderId="19" xfId="1" applyNumberFormat="1" applyFont="1" applyFill="1" applyBorder="1" applyAlignment="1">
      <alignment horizontal="center"/>
    </xf>
    <xf numFmtId="3" fontId="7" fillId="0" borderId="19" xfId="1" applyNumberFormat="1" applyFont="1" applyFill="1" applyBorder="1" applyAlignment="1">
      <alignment horizontal="center"/>
    </xf>
    <xf numFmtId="0" fontId="9" fillId="0" borderId="28" xfId="1" applyFont="1" applyBorder="1" applyAlignment="1">
      <alignment horizontal="left"/>
    </xf>
    <xf numFmtId="0" fontId="9" fillId="0" borderId="20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3" fontId="9" fillId="0" borderId="19" xfId="1" applyNumberFormat="1" applyFont="1" applyFill="1" applyBorder="1" applyAlignment="1">
      <alignment horizontal="center"/>
    </xf>
    <xf numFmtId="0" fontId="7" fillId="0" borderId="29" xfId="1" applyFont="1" applyBorder="1" applyAlignment="1">
      <alignment horizontal="left"/>
    </xf>
    <xf numFmtId="0" fontId="7" fillId="0" borderId="30" xfId="1" applyFont="1" applyBorder="1" applyAlignment="1">
      <alignment horizontal="left"/>
    </xf>
    <xf numFmtId="1" fontId="13" fillId="0" borderId="18" xfId="1" applyNumberFormat="1" applyFont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3" borderId="22" xfId="1" applyFont="1" applyFill="1" applyBorder="1" applyAlignment="1">
      <alignment horizontal="center"/>
    </xf>
    <xf numFmtId="3" fontId="1" fillId="0" borderId="0" xfId="1" applyNumberFormat="1"/>
    <xf numFmtId="0" fontId="9" fillId="0" borderId="26" xfId="1" applyFont="1" applyFill="1" applyBorder="1" applyAlignment="1">
      <alignment horizontal="left" wrapText="1"/>
    </xf>
    <xf numFmtId="0" fontId="9" fillId="0" borderId="25" xfId="1" applyFont="1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9" fillId="0" borderId="0" xfId="1" applyFont="1" applyAlignment="1">
      <alignment wrapText="1"/>
    </xf>
    <xf numFmtId="4" fontId="15" fillId="4" borderId="31" xfId="2" applyNumberFormat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3" fontId="4" fillId="3" borderId="19" xfId="1" applyNumberFormat="1" applyFont="1" applyFill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left" wrapText="1"/>
    </xf>
    <xf numFmtId="0" fontId="9" fillId="0" borderId="9" xfId="1" applyFont="1" applyBorder="1" applyAlignment="1">
      <alignment horizontal="left" wrapText="1"/>
    </xf>
    <xf numFmtId="3" fontId="9" fillId="0" borderId="9" xfId="1" applyNumberFormat="1" applyFont="1" applyFill="1" applyBorder="1" applyAlignment="1">
      <alignment horizontal="center"/>
    </xf>
    <xf numFmtId="4" fontId="0" fillId="0" borderId="0" xfId="0" applyNumberFormat="1"/>
    <xf numFmtId="0" fontId="9" fillId="0" borderId="28" xfId="1" applyFont="1" applyBorder="1" applyAlignment="1">
      <alignment horizontal="left" wrapText="1"/>
    </xf>
    <xf numFmtId="0" fontId="9" fillId="0" borderId="19" xfId="1" applyFont="1" applyBorder="1" applyAlignment="1">
      <alignment horizontal="left" wrapText="1"/>
    </xf>
    <xf numFmtId="0" fontId="7" fillId="0" borderId="35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4" fillId="3" borderId="36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left"/>
    </xf>
    <xf numFmtId="0" fontId="4" fillId="3" borderId="22" xfId="1" applyFont="1" applyFill="1" applyBorder="1" applyAlignment="1">
      <alignment horizontal="left"/>
    </xf>
    <xf numFmtId="0" fontId="9" fillId="2" borderId="19" xfId="1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Кар.75 20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K29" sqref="K29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0" width="9.7109375" bestFit="1" customWidth="1"/>
    <col min="11" max="11" width="12.28515625" customWidth="1"/>
    <col min="12" max="12" width="13" customWidth="1"/>
  </cols>
  <sheetData>
    <row r="1" spans="1:14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  <c r="M2" s="1"/>
      <c r="N2" s="1"/>
    </row>
    <row r="3" spans="1:14">
      <c r="A3" s="51" t="s">
        <v>28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  <c r="M3" s="1"/>
      <c r="N3" s="1"/>
    </row>
    <row r="4" spans="1:14" ht="15.75" thickBot="1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</row>
    <row r="5" spans="1:14" ht="54.75" thickBot="1">
      <c r="A5" s="52" t="s">
        <v>3</v>
      </c>
      <c r="B5" s="53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1"/>
      <c r="K5" s="54"/>
      <c r="L5" s="54"/>
      <c r="M5" s="1"/>
      <c r="N5" s="1"/>
    </row>
    <row r="6" spans="1:14">
      <c r="A6" s="55">
        <v>1</v>
      </c>
      <c r="B6" s="56"/>
      <c r="C6" s="7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9">
        <v>8</v>
      </c>
      <c r="J6" s="10"/>
      <c r="K6" s="11"/>
      <c r="L6" s="6"/>
      <c r="M6" s="1"/>
      <c r="N6" s="1"/>
    </row>
    <row r="7" spans="1:14">
      <c r="A7" s="57" t="s">
        <v>29</v>
      </c>
      <c r="B7" s="58"/>
      <c r="C7" s="58"/>
      <c r="D7" s="58"/>
      <c r="E7" s="58"/>
      <c r="F7" s="58"/>
      <c r="G7" s="58"/>
      <c r="H7" s="58"/>
      <c r="I7" s="59"/>
      <c r="J7" s="10"/>
      <c r="K7" s="11"/>
      <c r="L7" s="6"/>
      <c r="M7" s="1"/>
      <c r="N7" s="1"/>
    </row>
    <row r="8" spans="1:14">
      <c r="A8" s="60" t="s">
        <v>11</v>
      </c>
      <c r="B8" s="61"/>
      <c r="C8" s="14">
        <v>507.80499999952735</v>
      </c>
      <c r="D8" s="15">
        <v>39682.229999999399</v>
      </c>
      <c r="E8" s="16">
        <v>453055.04</v>
      </c>
      <c r="F8" s="16">
        <v>452661.42</v>
      </c>
      <c r="G8" s="21">
        <v>448350.15</v>
      </c>
      <c r="H8" s="14">
        <f>C8+E8-F8</f>
        <v>901.4249999995227</v>
      </c>
      <c r="I8" s="15">
        <f>D8+E8-G8</f>
        <v>44387.119999999355</v>
      </c>
      <c r="J8" s="12"/>
      <c r="K8" s="13"/>
      <c r="L8" s="13"/>
      <c r="M8" s="13"/>
      <c r="N8" s="13"/>
    </row>
    <row r="9" spans="1:14">
      <c r="A9" s="45"/>
      <c r="B9" s="50"/>
      <c r="C9" s="14"/>
      <c r="D9" s="62"/>
      <c r="E9" s="16"/>
      <c r="F9" s="16"/>
      <c r="G9" s="21"/>
      <c r="H9" s="14"/>
      <c r="I9" s="62"/>
      <c r="J9" s="12"/>
      <c r="K9" s="13"/>
      <c r="L9" s="13"/>
      <c r="M9" s="13"/>
      <c r="N9" s="13"/>
    </row>
    <row r="10" spans="1:14">
      <c r="A10" s="45" t="s">
        <v>12</v>
      </c>
      <c r="B10" s="50"/>
      <c r="C10" s="14">
        <v>54610.169999999955</v>
      </c>
      <c r="D10" s="15">
        <v>11389.839999999938</v>
      </c>
      <c r="E10" s="22">
        <v>128996.16</v>
      </c>
      <c r="F10" s="22">
        <v>104332</v>
      </c>
      <c r="G10" s="21">
        <v>128603.97</v>
      </c>
      <c r="H10" s="14">
        <f>C10+E10-F10</f>
        <v>79274.329999999958</v>
      </c>
      <c r="I10" s="15">
        <f>D10+E10-G10</f>
        <v>11782.029999999941</v>
      </c>
      <c r="J10" s="12"/>
      <c r="K10" s="17"/>
      <c r="L10" s="17"/>
      <c r="M10" s="17"/>
      <c r="N10" s="17"/>
    </row>
    <row r="11" spans="1:14">
      <c r="A11" s="48"/>
      <c r="B11" s="49"/>
      <c r="C11" s="23"/>
      <c r="D11" s="18"/>
      <c r="E11" s="63"/>
      <c r="F11" s="63"/>
      <c r="G11" s="64"/>
      <c r="H11" s="23"/>
      <c r="I11" s="18"/>
      <c r="J11" s="1"/>
      <c r="K11" s="1"/>
      <c r="L11" s="1"/>
      <c r="M11" s="1"/>
      <c r="N11" s="1"/>
    </row>
    <row r="12" spans="1:14">
      <c r="A12" s="65" t="s">
        <v>13</v>
      </c>
      <c r="B12" s="66"/>
      <c r="C12" s="14">
        <v>0.16000000000349246</v>
      </c>
      <c r="D12" s="15">
        <v>8156.8200000000215</v>
      </c>
      <c r="E12" s="22">
        <v>92381.4</v>
      </c>
      <c r="F12" s="22">
        <v>92381.4</v>
      </c>
      <c r="G12" s="21">
        <v>92100.79</v>
      </c>
      <c r="H12" s="14">
        <f>C12+E12-F12</f>
        <v>0.16000000000349246</v>
      </c>
      <c r="I12" s="15">
        <f>D12+E12-G12</f>
        <v>8437.4300000000221</v>
      </c>
      <c r="J12" s="1"/>
      <c r="K12" s="1"/>
      <c r="L12" s="1"/>
      <c r="M12" s="1"/>
      <c r="N12" s="1"/>
    </row>
    <row r="13" spans="1:14">
      <c r="A13" s="65"/>
      <c r="B13" s="66"/>
      <c r="C13" s="14"/>
      <c r="D13" s="15"/>
      <c r="E13" s="22"/>
      <c r="F13" s="22"/>
      <c r="G13" s="21"/>
      <c r="H13" s="14"/>
      <c r="I13" s="15"/>
      <c r="J13" s="1"/>
      <c r="K13" s="1"/>
      <c r="L13" s="1"/>
      <c r="M13" s="1"/>
      <c r="N13" s="1"/>
    </row>
    <row r="14" spans="1:14">
      <c r="A14" s="65" t="s">
        <v>14</v>
      </c>
      <c r="B14" s="66"/>
      <c r="C14" s="14">
        <v>6.9999999999708962E-2</v>
      </c>
      <c r="D14" s="15">
        <v>2290.6300000000047</v>
      </c>
      <c r="E14" s="22">
        <v>5178.9399999999996</v>
      </c>
      <c r="F14" s="22">
        <v>5178.9399999999996</v>
      </c>
      <c r="G14" s="21">
        <f>6710.37</f>
        <v>6710.37</v>
      </c>
      <c r="H14" s="14">
        <f>C14+E14-F14</f>
        <v>6.9999999999708962E-2</v>
      </c>
      <c r="I14" s="15">
        <f>D14+E14-G14</f>
        <v>759.20000000000437</v>
      </c>
      <c r="J14" s="1"/>
      <c r="K14" s="1"/>
      <c r="L14" s="1"/>
      <c r="M14" s="1"/>
      <c r="N14" s="1"/>
    </row>
    <row r="15" spans="1:14">
      <c r="A15" s="65"/>
      <c r="B15" s="66"/>
      <c r="C15" s="14"/>
      <c r="D15" s="15"/>
      <c r="E15" s="22"/>
      <c r="F15" s="22"/>
      <c r="G15" s="21"/>
      <c r="H15" s="14"/>
      <c r="I15" s="15"/>
      <c r="J15" s="1"/>
      <c r="K15" s="1"/>
      <c r="L15" s="1"/>
      <c r="M15" s="1"/>
      <c r="N15" s="1"/>
    </row>
    <row r="16" spans="1:14">
      <c r="A16" s="65" t="s">
        <v>30</v>
      </c>
      <c r="B16" s="66"/>
      <c r="C16" s="14">
        <v>-0.11000000000058208</v>
      </c>
      <c r="D16" s="15">
        <v>1660.7699999999986</v>
      </c>
      <c r="E16" s="22">
        <v>3723.61</v>
      </c>
      <c r="F16" s="22">
        <v>3723.61</v>
      </c>
      <c r="G16" s="21">
        <v>4794.54</v>
      </c>
      <c r="H16" s="14">
        <f>C16+E16-F16</f>
        <v>-0.11000000000058208</v>
      </c>
      <c r="I16" s="15">
        <f>D16+E16-G16</f>
        <v>589.83999999999924</v>
      </c>
      <c r="J16" s="1"/>
      <c r="K16" s="1"/>
      <c r="L16" s="1"/>
      <c r="M16" s="1"/>
      <c r="N16" s="1"/>
    </row>
    <row r="17" spans="1:14">
      <c r="A17" s="65"/>
      <c r="B17" s="66"/>
      <c r="C17" s="14"/>
      <c r="D17" s="15"/>
      <c r="E17" s="22"/>
      <c r="F17" s="22"/>
      <c r="G17" s="21"/>
      <c r="H17" s="14"/>
      <c r="I17" s="15"/>
      <c r="J17" s="1"/>
      <c r="K17" s="1"/>
      <c r="L17" s="1"/>
      <c r="M17" s="1"/>
      <c r="N17" s="1"/>
    </row>
    <row r="18" spans="1:14">
      <c r="A18" s="65" t="s">
        <v>31</v>
      </c>
      <c r="B18" s="66"/>
      <c r="C18" s="14">
        <v>-0.29000000000814907</v>
      </c>
      <c r="D18" s="15">
        <v>2557.9999999999927</v>
      </c>
      <c r="E18" s="22">
        <v>31073.59</v>
      </c>
      <c r="F18" s="22">
        <v>31073.59</v>
      </c>
      <c r="G18" s="21">
        <v>30582.13</v>
      </c>
      <c r="H18" s="14">
        <f>C18+E18-F18</f>
        <v>-0.29000000000814907</v>
      </c>
      <c r="I18" s="15">
        <f>D18+E18-G18</f>
        <v>3049.4599999999955</v>
      </c>
      <c r="J18" s="1"/>
      <c r="K18" s="1"/>
      <c r="L18" s="1"/>
      <c r="M18" s="1"/>
      <c r="N18" s="1"/>
    </row>
    <row r="19" spans="1:14">
      <c r="A19" s="48"/>
      <c r="B19" s="49"/>
      <c r="C19" s="23"/>
      <c r="D19" s="24"/>
      <c r="E19" s="63"/>
      <c r="F19" s="63"/>
      <c r="G19" s="64"/>
      <c r="H19" s="14"/>
      <c r="I19" s="15"/>
      <c r="J19" s="1"/>
      <c r="K19" s="1"/>
      <c r="L19" s="1"/>
      <c r="M19" s="1"/>
      <c r="N19" s="1"/>
    </row>
    <row r="20" spans="1:14">
      <c r="A20" s="65" t="s">
        <v>15</v>
      </c>
      <c r="B20" s="67"/>
      <c r="C20" s="19">
        <v>-0.83999999999650754</v>
      </c>
      <c r="D20" s="19">
        <v>2.8200000000165346</v>
      </c>
      <c r="E20" s="68"/>
      <c r="F20" s="68"/>
      <c r="G20" s="68">
        <v>3</v>
      </c>
      <c r="H20" s="19">
        <f>C20+E20-F20</f>
        <v>-0.83999999999650754</v>
      </c>
      <c r="I20" s="15">
        <f>D20+E20-G20</f>
        <v>-0.17999999998346539</v>
      </c>
      <c r="J20" s="1"/>
    </row>
    <row r="21" spans="1:14" ht="15.75" thickBot="1">
      <c r="A21" s="69"/>
      <c r="B21" s="70"/>
      <c r="C21" s="25"/>
      <c r="D21" s="26"/>
      <c r="E21" s="27"/>
      <c r="F21" s="71"/>
      <c r="G21" s="25"/>
      <c r="H21" s="25"/>
      <c r="I21" s="26"/>
      <c r="J21" s="1"/>
      <c r="K21" s="1"/>
      <c r="L21" s="1"/>
      <c r="M21" s="1"/>
      <c r="N21" s="1"/>
    </row>
    <row r="22" spans="1:14" ht="15.75" thickBot="1">
      <c r="A22" s="72" t="s">
        <v>16</v>
      </c>
      <c r="B22" s="73"/>
      <c r="C22" s="28">
        <f>C8+C10+C12+C20+C14+C16+C18</f>
        <v>55116.96499999948</v>
      </c>
      <c r="D22" s="28">
        <f t="shared" ref="D22:I22" si="0">D8+D10+D12+D20+D14+D16+D18</f>
        <v>65741.109999999375</v>
      </c>
      <c r="E22" s="28">
        <f t="shared" si="0"/>
        <v>714408.73999999987</v>
      </c>
      <c r="F22" s="28">
        <f t="shared" si="0"/>
        <v>689350.95999999985</v>
      </c>
      <c r="G22" s="28">
        <f t="shared" si="0"/>
        <v>711144.95000000007</v>
      </c>
      <c r="H22" s="28">
        <f t="shared" si="0"/>
        <v>80174.744999999486</v>
      </c>
      <c r="I22" s="28">
        <f t="shared" si="0"/>
        <v>69004.899999999325</v>
      </c>
      <c r="J22" s="1"/>
      <c r="K22" s="1"/>
      <c r="L22" s="1"/>
      <c r="M22" s="1"/>
      <c r="N22" s="1"/>
    </row>
    <row r="23" spans="1:14">
      <c r="A23" s="29"/>
      <c r="B23" s="30"/>
      <c r="C23" s="31"/>
      <c r="D23" s="31"/>
      <c r="E23" s="31"/>
      <c r="F23" s="31"/>
      <c r="G23" s="31"/>
      <c r="H23" s="31"/>
      <c r="I23" s="32"/>
      <c r="J23" s="1"/>
      <c r="K23" s="1"/>
      <c r="L23" s="74"/>
      <c r="M23" s="74"/>
      <c r="N23" s="1"/>
    </row>
    <row r="24" spans="1:14" ht="29.25" customHeight="1">
      <c r="A24" s="75" t="s">
        <v>17</v>
      </c>
      <c r="B24" s="76"/>
      <c r="C24" s="68">
        <v>-21713.520000000019</v>
      </c>
      <c r="D24" s="68">
        <v>26873.880000000063</v>
      </c>
      <c r="E24" s="68">
        <f>331361.28+11285.28</f>
        <v>342646.56000000006</v>
      </c>
      <c r="F24" s="68"/>
      <c r="G24" s="68">
        <v>339167.48</v>
      </c>
      <c r="H24" s="68">
        <f>C24+E24-F24</f>
        <v>320933.04000000004</v>
      </c>
      <c r="I24" s="68">
        <f>D24+E24-G24</f>
        <v>30352.960000000137</v>
      </c>
      <c r="J24" s="12"/>
      <c r="K24" s="17"/>
      <c r="L24" s="17"/>
      <c r="M24" s="17"/>
      <c r="N24" s="17"/>
    </row>
    <row r="25" spans="1:14" ht="52.15" customHeight="1">
      <c r="A25" s="75" t="s">
        <v>18</v>
      </c>
      <c r="B25" s="77"/>
      <c r="C25" s="68">
        <v>55387.49</v>
      </c>
      <c r="D25" s="68"/>
      <c r="E25" s="68">
        <f>722.52+1.38</f>
        <v>723.9</v>
      </c>
      <c r="F25" s="68">
        <v>550</v>
      </c>
      <c r="G25" s="68">
        <f>722.52+1.38</f>
        <v>723.9</v>
      </c>
      <c r="H25" s="68">
        <f>C25+E25-F25</f>
        <v>55561.39</v>
      </c>
      <c r="I25" s="68"/>
      <c r="J25" s="12"/>
      <c r="K25" s="78"/>
      <c r="L25" s="79"/>
      <c r="M25" s="17"/>
      <c r="N25" s="17"/>
    </row>
    <row r="26" spans="1:14">
      <c r="A26" s="80" t="s">
        <v>16</v>
      </c>
      <c r="B26" s="81"/>
      <c r="C26" s="82">
        <f>C24+C25</f>
        <v>33673.969999999979</v>
      </c>
      <c r="D26" s="82">
        <f t="shared" ref="D26:I26" si="1">D24+D25</f>
        <v>26873.880000000063</v>
      </c>
      <c r="E26" s="82">
        <f t="shared" si="1"/>
        <v>343370.46000000008</v>
      </c>
      <c r="F26" s="82">
        <f t="shared" si="1"/>
        <v>550</v>
      </c>
      <c r="G26" s="82">
        <f t="shared" si="1"/>
        <v>339891.38</v>
      </c>
      <c r="H26" s="82">
        <f t="shared" si="1"/>
        <v>376494.43000000005</v>
      </c>
      <c r="I26" s="82">
        <f t="shared" si="1"/>
        <v>30352.960000000137</v>
      </c>
      <c r="J26" s="1"/>
      <c r="K26" s="74"/>
      <c r="L26" s="1"/>
      <c r="M26" s="1"/>
      <c r="N26" s="1"/>
    </row>
    <row r="27" spans="1:14" ht="15.75" thickBot="1">
      <c r="A27" s="83"/>
      <c r="B27" s="84"/>
      <c r="C27" s="84"/>
      <c r="D27" s="84"/>
      <c r="E27" s="84"/>
      <c r="F27" s="84"/>
      <c r="G27" s="84"/>
      <c r="H27" s="84"/>
      <c r="I27" s="85"/>
      <c r="J27" s="1"/>
    </row>
    <row r="28" spans="1:14">
      <c r="A28" s="86" t="s">
        <v>19</v>
      </c>
      <c r="B28" s="87"/>
      <c r="C28" s="33">
        <v>5560.7700000000186</v>
      </c>
      <c r="D28" s="33">
        <v>-3268.269999999944</v>
      </c>
      <c r="E28" s="88"/>
      <c r="F28" s="88"/>
      <c r="G28" s="88">
        <v>-3268.27</v>
      </c>
      <c r="H28" s="33">
        <f>C28+E28-F28</f>
        <v>5560.7700000000186</v>
      </c>
      <c r="I28" s="34">
        <f>D28+E28-G28</f>
        <v>5.5933924159035087E-11</v>
      </c>
      <c r="J28" s="1"/>
      <c r="K28" s="89"/>
    </row>
    <row r="29" spans="1:14">
      <c r="A29" s="90" t="s">
        <v>20</v>
      </c>
      <c r="B29" s="91"/>
      <c r="C29" s="19">
        <v>868.51000000000931</v>
      </c>
      <c r="D29" s="19">
        <v>-167.21000000001732</v>
      </c>
      <c r="E29" s="68"/>
      <c r="F29" s="68"/>
      <c r="G29" s="68">
        <v>-167.21</v>
      </c>
      <c r="H29" s="19">
        <f>C29+E29-F29</f>
        <v>868.51000000000931</v>
      </c>
      <c r="I29" s="15">
        <f>D29+E29-G29</f>
        <v>-1.7308821043116041E-11</v>
      </c>
      <c r="J29" s="1"/>
    </row>
    <row r="30" spans="1:14">
      <c r="A30" s="65" t="s">
        <v>21</v>
      </c>
      <c r="B30" s="67"/>
      <c r="C30" s="19">
        <v>1774.6200000002282</v>
      </c>
      <c r="D30" s="19">
        <v>417.95000000002983</v>
      </c>
      <c r="E30" s="68"/>
      <c r="F30" s="68"/>
      <c r="G30" s="68">
        <v>418.41</v>
      </c>
      <c r="H30" s="19">
        <f>C30+E30-F30</f>
        <v>1774.6200000002282</v>
      </c>
      <c r="I30" s="15">
        <f>D30+E30-G30</f>
        <v>-0.45999999997019358</v>
      </c>
      <c r="J30" s="1"/>
    </row>
    <row r="31" spans="1:14">
      <c r="A31" s="65" t="s">
        <v>22</v>
      </c>
      <c r="B31" s="67"/>
      <c r="C31" s="19">
        <v>0</v>
      </c>
      <c r="D31" s="19">
        <v>31.829999999991514</v>
      </c>
      <c r="E31" s="68"/>
      <c r="F31" s="68"/>
      <c r="G31" s="68">
        <v>31.83</v>
      </c>
      <c r="H31" s="19">
        <f>C31+E31-F31</f>
        <v>0</v>
      </c>
      <c r="I31" s="15">
        <f>D31+E31-G31</f>
        <v>-8.4838802649755962E-12</v>
      </c>
      <c r="J31" s="1"/>
    </row>
    <row r="32" spans="1:14" ht="15.75" thickBot="1">
      <c r="A32" s="92"/>
      <c r="B32" s="93"/>
      <c r="C32" s="35">
        <v>0</v>
      </c>
      <c r="D32" s="35"/>
      <c r="E32" s="35"/>
      <c r="F32" s="35"/>
      <c r="G32" s="35"/>
      <c r="H32" s="36">
        <f>C32+E32-F32</f>
        <v>0</v>
      </c>
      <c r="I32" s="37"/>
      <c r="J32" s="1"/>
    </row>
    <row r="33" spans="1:10" ht="15.75" thickBot="1">
      <c r="A33" s="94" t="s">
        <v>16</v>
      </c>
      <c r="B33" s="95"/>
      <c r="C33" s="38">
        <f>C28+C29+C30+C31</f>
        <v>8203.9000000002561</v>
      </c>
      <c r="D33" s="38">
        <f t="shared" ref="D33:I33" si="2">D28+D29+D30+D31</f>
        <v>-2985.6999999999398</v>
      </c>
      <c r="E33" s="38">
        <f t="shared" si="2"/>
        <v>0</v>
      </c>
      <c r="F33" s="38">
        <f t="shared" si="2"/>
        <v>0</v>
      </c>
      <c r="G33" s="38">
        <f t="shared" si="2"/>
        <v>-2985.2400000000002</v>
      </c>
      <c r="H33" s="38">
        <f t="shared" si="2"/>
        <v>8203.9000000002561</v>
      </c>
      <c r="I33" s="38">
        <f t="shared" si="2"/>
        <v>-0.45999999994005236</v>
      </c>
      <c r="J33" s="1"/>
    </row>
    <row r="34" spans="1:10" ht="15.75" thickBot="1">
      <c r="A34" s="96" t="s">
        <v>23</v>
      </c>
      <c r="B34" s="97"/>
      <c r="C34" s="28">
        <f t="shared" ref="C34:I34" si="3">C22+C26+C33</f>
        <v>96994.834999999715</v>
      </c>
      <c r="D34" s="28">
        <f t="shared" si="3"/>
        <v>89629.289999999499</v>
      </c>
      <c r="E34" s="28">
        <f t="shared" si="3"/>
        <v>1057779.2</v>
      </c>
      <c r="F34" s="28">
        <f t="shared" si="3"/>
        <v>689900.95999999985</v>
      </c>
      <c r="G34" s="28">
        <f t="shared" si="3"/>
        <v>1048051.0900000001</v>
      </c>
      <c r="H34" s="28">
        <f t="shared" si="3"/>
        <v>464873.07499999978</v>
      </c>
      <c r="I34" s="28">
        <f t="shared" si="3"/>
        <v>99357.399999999529</v>
      </c>
      <c r="J34" s="1"/>
    </row>
    <row r="35" spans="1:10" s="40" customFormat="1" ht="60.75" customHeight="1">
      <c r="A35" s="46" t="s">
        <v>24</v>
      </c>
      <c r="B35" s="47"/>
      <c r="C35" s="20">
        <v>47812.5</v>
      </c>
      <c r="D35" s="20">
        <v>500</v>
      </c>
      <c r="E35" s="20">
        <v>6000</v>
      </c>
      <c r="F35" s="68">
        <v>750</v>
      </c>
      <c r="G35" s="68">
        <v>6000</v>
      </c>
      <c r="H35" s="20">
        <f>C35+E35-F35</f>
        <v>53062.5</v>
      </c>
      <c r="I35" s="20">
        <f>D35+E35-G35</f>
        <v>500</v>
      </c>
      <c r="J35" s="39"/>
    </row>
    <row r="36" spans="1:10" s="40" customFormat="1">
      <c r="A36" s="98" t="s">
        <v>25</v>
      </c>
      <c r="B36" s="99"/>
      <c r="C36" s="20"/>
      <c r="D36" s="20"/>
      <c r="E36" s="20">
        <v>6000</v>
      </c>
      <c r="F36" s="20"/>
      <c r="G36" s="20">
        <v>6000</v>
      </c>
      <c r="H36" s="19"/>
      <c r="I36" s="20"/>
      <c r="J36" s="39"/>
    </row>
    <row r="37" spans="1:10" ht="15.75" thickBot="1">
      <c r="A37" s="98" t="s">
        <v>26</v>
      </c>
      <c r="B37" s="99"/>
      <c r="C37" s="20"/>
      <c r="D37" s="20"/>
      <c r="E37" s="20"/>
      <c r="F37" s="20">
        <v>750</v>
      </c>
      <c r="G37" s="20"/>
      <c r="H37" s="19"/>
      <c r="I37" s="20"/>
      <c r="J37" s="1"/>
    </row>
    <row r="38" spans="1:10" ht="15.75" thickBot="1">
      <c r="A38" s="96" t="s">
        <v>27</v>
      </c>
      <c r="B38" s="97"/>
      <c r="C38" s="28">
        <f>C34+C35</f>
        <v>144807.33499999973</v>
      </c>
      <c r="D38" s="28">
        <f t="shared" ref="D38:I38" si="4">D34+D35</f>
        <v>90129.289999999499</v>
      </c>
      <c r="E38" s="28">
        <f t="shared" si="4"/>
        <v>1063779.2</v>
      </c>
      <c r="F38" s="28">
        <f t="shared" si="4"/>
        <v>690650.95999999985</v>
      </c>
      <c r="G38" s="28">
        <f t="shared" si="4"/>
        <v>1054051.0900000001</v>
      </c>
      <c r="H38" s="28">
        <f t="shared" si="4"/>
        <v>517935.57499999978</v>
      </c>
      <c r="I38" s="28">
        <f t="shared" si="4"/>
        <v>99857.399999999529</v>
      </c>
      <c r="J38" s="1"/>
    </row>
    <row r="39" spans="1:10">
      <c r="A39" s="41"/>
      <c r="B39" s="42"/>
      <c r="C39" s="43"/>
      <c r="D39" s="43"/>
      <c r="E39" s="43"/>
      <c r="F39" s="43"/>
      <c r="G39" s="43"/>
      <c r="H39" s="43"/>
      <c r="I39" s="44"/>
      <c r="J39" s="1"/>
    </row>
  </sheetData>
  <mergeCells count="37">
    <mergeCell ref="A7:I7"/>
    <mergeCell ref="A27:I27"/>
    <mergeCell ref="A30:B30"/>
    <mergeCell ref="A34:B34"/>
    <mergeCell ref="A39:I39"/>
    <mergeCell ref="A3:I3"/>
    <mergeCell ref="A4:I4"/>
    <mergeCell ref="A5:B5"/>
    <mergeCell ref="K5:L5"/>
    <mergeCell ref="A6:B6"/>
    <mergeCell ref="A11:B11"/>
    <mergeCell ref="A12:B12"/>
    <mergeCell ref="A13:B13"/>
    <mergeCell ref="A8:B8"/>
    <mergeCell ref="A9:B9"/>
    <mergeCell ref="A10:B10"/>
    <mergeCell ref="A17:B17"/>
    <mergeCell ref="A18:B18"/>
    <mergeCell ref="A19:B19"/>
    <mergeCell ref="A14:B14"/>
    <mergeCell ref="A15:B15"/>
    <mergeCell ref="A16:B16"/>
    <mergeCell ref="A20:B20"/>
    <mergeCell ref="A21:B21"/>
    <mergeCell ref="A22:B22"/>
    <mergeCell ref="A24:B24"/>
    <mergeCell ref="A25:B25"/>
    <mergeCell ref="A37:B37"/>
    <mergeCell ref="A26:B26"/>
    <mergeCell ref="A28:B28"/>
    <mergeCell ref="A29:B29"/>
    <mergeCell ref="A31:B31"/>
    <mergeCell ref="A32:B32"/>
    <mergeCell ref="A33:B33"/>
    <mergeCell ref="A35:B35"/>
    <mergeCell ref="A36:B36"/>
    <mergeCell ref="A38:B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2023-11-22T12:54:04Z</dcterms:modified>
</cp:coreProperties>
</file>